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35" tabRatio="820" activeTab="0"/>
  </bookViews>
  <sheets>
    <sheet name="参考　４－①全体" sheetId="1" r:id="rId1"/>
    <sheet name="参考　４－②政党の支部" sheetId="2" r:id="rId2"/>
    <sheet name="参考　４－③その他の団体" sheetId="3" r:id="rId3"/>
    <sheet name="参考４－④共産党" sheetId="4" r:id="rId4"/>
    <sheet name="参考４－⑤自民党" sheetId="5" r:id="rId5"/>
    <sheet name="参考４－⑥公明党" sheetId="6" r:id="rId6"/>
    <sheet name="参考４－⑦日本維新の会" sheetId="7" r:id="rId7"/>
    <sheet name="参考４－⑧立憲民主党" sheetId="8" r:id="rId8"/>
    <sheet name="参考４－⑨国民民主党" sheetId="9" r:id="rId9"/>
    <sheet name="参考４－⑩社民党" sheetId="10" r:id="rId10"/>
    <sheet name="参考４－⑪ 希望の党" sheetId="11" r:id="rId11"/>
    <sheet name="参考４－⑫自由党" sheetId="12" r:id="rId12"/>
  </sheets>
  <definedNames>
    <definedName name="_xlfn.RANK.EQ" hidden="1">#NAME?</definedName>
    <definedName name="_xlnm.Print_Area" localSheetId="0">'参考　４－①全体'!$A$1:$P$68</definedName>
    <definedName name="_xlnm.Print_Area" localSheetId="1">'参考　４－②政党の支部'!$A$1:$P$68</definedName>
    <definedName name="_xlnm.Print_Area" localSheetId="2">'参考　４－③その他の団体'!$A$1:$P$68</definedName>
    <definedName name="_xlnm.Print_Area" localSheetId="3">'参考４－④共産党'!$A$1:$P$68</definedName>
    <definedName name="_xlnm.Print_Area" localSheetId="4">'参考４－⑤自民党'!$A$1:$P$68</definedName>
    <definedName name="_xlnm.Print_Area" localSheetId="5">'参考４－⑥公明党'!$A$1:$P$54</definedName>
    <definedName name="_xlnm.Print_Area" localSheetId="6">'参考４－⑦日本維新の会'!$A$1:$P$12</definedName>
    <definedName name="_xlnm.Print_Area" localSheetId="7">'参考４－⑧立憲民主党'!$A$1:$P$8</definedName>
    <definedName name="_xlnm.Print_Area" localSheetId="8">'参考４－⑨国民民主党'!$A$1:$P$51</definedName>
    <definedName name="_xlnm.Print_Area" localSheetId="9">'参考４－⑩社民党'!$A$1:$P$68</definedName>
    <definedName name="_xlnm.Print_Area" localSheetId="10">'参考４－⑪ 希望の党'!$A$1:$P$8</definedName>
    <definedName name="_xlnm.Print_Area" localSheetId="11">'参考４－⑫自由党'!$A$1:$P$16</definedName>
    <definedName name="_xlnm.Print_Titles" localSheetId="0">'参考　４－①全体'!$3:$4</definedName>
    <definedName name="_xlnm.Print_Titles" localSheetId="1">'参考　４－②政党の支部'!$3:$4</definedName>
    <definedName name="_xlnm.Print_Titles" localSheetId="2">'参考　４－③その他の団体'!$3:$4</definedName>
    <definedName name="_xlnm.Print_Titles" localSheetId="3">'参考４－④共産党'!$3:$4</definedName>
    <definedName name="_xlnm.Print_Titles" localSheetId="4">'参考４－⑤自民党'!$3:$4</definedName>
    <definedName name="_xlnm.Print_Titles" localSheetId="5">'参考４－⑥公明党'!$3:$4</definedName>
    <definedName name="_xlnm.Print_Titles" localSheetId="6">'参考４－⑦日本維新の会'!$3:$4</definedName>
    <definedName name="_xlnm.Print_Titles" localSheetId="7">'参考４－⑧立憲民主党'!$3:$4</definedName>
    <definedName name="_xlnm.Print_Titles" localSheetId="8">'参考４－⑨国民民主党'!$4:$5</definedName>
    <definedName name="_xlnm.Print_Titles" localSheetId="9">'参考４－⑩社民党'!$3:$4</definedName>
    <definedName name="_xlnm.Print_Titles" localSheetId="10">'参考４－⑪ 希望の党'!$3:$4</definedName>
    <definedName name="_xlnm.Print_Titles" localSheetId="11">'参考４－⑫自由党'!$3:$4</definedName>
  </definedNames>
  <calcPr fullCalcOnLoad="1"/>
</workbook>
</file>

<file path=xl/sharedStrings.xml><?xml version="1.0" encoding="utf-8"?>
<sst xmlns="http://schemas.openxmlformats.org/spreadsheetml/2006/main" count="520" uniqueCount="97">
  <si>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</si>
  <si>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</si>
  <si>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</si>
  <si>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</si>
  <si>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</si>
  <si>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</si>
  <si>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</si>
  <si>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</si>
  <si>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</si>
  <si>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 xml:space="preserve">項目 </t>
  </si>
  <si>
    <t>本年収入額   ①</t>
  </si>
  <si>
    <t>党費又は　　　会費</t>
  </si>
  <si>
    <t>寄附金額</t>
  </si>
  <si>
    <t>事業収入</t>
  </si>
  <si>
    <t>借入金収入</t>
  </si>
  <si>
    <t>交付金収入</t>
  </si>
  <si>
    <t>その他の　　　収入</t>
  </si>
  <si>
    <t>支出総額     ④</t>
  </si>
  <si>
    <t xml:space="preserve"> 区分</t>
  </si>
  <si>
    <t xml:space="preserve">個  人 </t>
  </si>
  <si>
    <t xml:space="preserve">団  体 </t>
  </si>
  <si>
    <t>政治団体</t>
  </si>
  <si>
    <t>政党匿名</t>
  </si>
  <si>
    <t>計</t>
  </si>
  <si>
    <t>本年収入額   ①</t>
  </si>
  <si>
    <t>本年収入額   ①</t>
  </si>
  <si>
    <t>本年収入額   ①</t>
  </si>
  <si>
    <r>
      <t xml:space="preserve">収入総額    </t>
    </r>
    <r>
      <rPr>
        <sz val="9"/>
        <rFont val="ＭＳ 明朝"/>
        <family val="1"/>
      </rPr>
      <t>③＝①＋②</t>
    </r>
  </si>
  <si>
    <t>昭和62年</t>
  </si>
  <si>
    <t>昭和63年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</si>
  <si>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</si>
  <si>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</si>
  <si>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</si>
  <si>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</si>
  <si>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</si>
  <si>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</si>
  <si>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</si>
  <si>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</si>
  <si>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</si>
  <si>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r>
      <t>翌年繰越額</t>
    </r>
    <r>
      <rPr>
        <sz val="10.5"/>
        <rFont val="ＭＳ 明朝"/>
        <family val="1"/>
      </rPr>
      <t>　　　　　　　　 ③－④</t>
    </r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</si>
  <si>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</si>
  <si>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t>平成19年</t>
  </si>
  <si>
    <t>平成19年</t>
  </si>
  <si>
    <t>※　（　　）内は、本年収入額に占める比率である。　※　四捨五入のため計と一致しない場合がある。</t>
  </si>
  <si>
    <t>〔単位：千円・％〕</t>
  </si>
  <si>
    <t>平成20年</t>
  </si>
  <si>
    <t>平成20年</t>
  </si>
  <si>
    <t>平成21年</t>
  </si>
  <si>
    <t>参考　４－①　収支の推移　昭和６２年以降（全団体）</t>
  </si>
  <si>
    <t>参考　４－②　　収支の推移　昭和６２年以降（政党の支部）</t>
  </si>
  <si>
    <t>参考　４－③　　収支の推移　昭和６２年以降（その他の政治団体）</t>
  </si>
  <si>
    <t>参考　４－④　　収支の推移　昭和６２年以降　（日本共産党）　　　</t>
  </si>
  <si>
    <t>平成22年</t>
  </si>
  <si>
    <t>平成22年</t>
  </si>
  <si>
    <t>平成23年</t>
  </si>
  <si>
    <t>平成24年</t>
  </si>
  <si>
    <t>参考　４－⑤　　収支の推移　昭和６２年以降　（自由民主党）</t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</si>
  <si>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</si>
  <si>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r>
      <t xml:space="preserve">収入総額    </t>
    </r>
    <r>
      <rPr>
        <sz val="9"/>
        <rFont val="ＭＳ 明朝"/>
        <family val="1"/>
      </rPr>
      <t>③＝①＋②</t>
    </r>
  </si>
  <si>
    <r>
      <t>翌年繰越額</t>
    </r>
    <r>
      <rPr>
        <sz val="10.5"/>
        <rFont val="ＭＳ 明朝"/>
        <family val="1"/>
      </rPr>
      <t>　　　　　　　　 ③－④</t>
    </r>
  </si>
  <si>
    <t>(－)</t>
  </si>
  <si>
    <t>平成25年</t>
  </si>
  <si>
    <t>平成24年</t>
  </si>
  <si>
    <t>平成25年</t>
  </si>
  <si>
    <t>平成25年</t>
  </si>
  <si>
    <t>平成25年</t>
  </si>
  <si>
    <t>参考　４－⑥　　　収支の推移　平成６年以降（公明党）</t>
  </si>
  <si>
    <t>平成26年</t>
  </si>
  <si>
    <t>平成26年</t>
  </si>
  <si>
    <t>平成27年</t>
  </si>
  <si>
    <t>平成26年</t>
  </si>
  <si>
    <t>平成27年</t>
  </si>
  <si>
    <t>平成27年</t>
  </si>
  <si>
    <t>平成27年</t>
  </si>
  <si>
    <t>※　（　　）内は、本年収入額に占める比率である。　※　四捨五入のため計と一致しない場合がある。　　　　　　　　　　　　　　　　　</t>
  </si>
  <si>
    <t>※　（　　）内は、本年収入額に占める比率である。　※　四捨五入のため計と一致しない場合がある。　　　　　　　　　　　　　　　　　〔単位：千円・％〕</t>
  </si>
  <si>
    <t>〔単位：千円・％〕</t>
  </si>
  <si>
    <t>平成28年</t>
  </si>
  <si>
    <t>平成28年</t>
  </si>
  <si>
    <t>平成29年</t>
  </si>
  <si>
    <t>平成29年</t>
  </si>
  <si>
    <t>平成29年</t>
  </si>
  <si>
    <t>参考　４－⑦　収支の推移 　平成２７年以降 (日本維新の会)　　　</t>
  </si>
  <si>
    <t>〔単位：千円・％〕</t>
  </si>
  <si>
    <t>〔単位：千円・％〕</t>
  </si>
  <si>
    <t>平成30年</t>
  </si>
  <si>
    <t>平成30年</t>
  </si>
  <si>
    <t>平成30年</t>
  </si>
  <si>
    <t>平成30年</t>
  </si>
  <si>
    <t>平成30年</t>
  </si>
  <si>
    <t>平成30年</t>
  </si>
  <si>
    <t>参考　４－⑧　収支の推移 　平成２９年以降 (立憲民主党)　　　</t>
  </si>
  <si>
    <t>参考　４－⑨　　収支の推移　平成８年以降（国民民主党）</t>
  </si>
  <si>
    <t>参考　４－⑩　収支の推移　昭和６２年以降（社会民主党）　　</t>
  </si>
  <si>
    <t>参考　４－⑪　収支の推移 　平成２９年以降 (希望の党)　　　</t>
  </si>
  <si>
    <t>参考　４－⑫　収支の推移 　平成２５年以降 (自由党)　　　</t>
  </si>
  <si>
    <t>※　平成30年中に「民進党」から「国民民主党」に名称が変更されている。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</si>
</sst>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0.0_);\(0.0\)"/>
    <numFmt numFmtId="200" formatCode="#,##0_ "/>
    <numFmt numFmtId="201" formatCode="#,##0.0_);[Red]\(#,##0.0\)"/>
    <numFmt numFmtId="202" formatCode="0.0_);[Red]\(0.0\)"/>
    <numFmt numFmtId="203" formatCode="0.0000"/>
    <numFmt numFmtId="204" formatCode="0.000"/>
    <numFmt numFmtId="205" formatCode="0.0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8" fontId="1" fillId="0" borderId="13" xfId="49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 shrinkToFit="1"/>
    </xf>
    <xf numFmtId="180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shrinkToFi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80" fontId="4" fillId="0" borderId="15" xfId="49" applyNumberFormat="1" applyFont="1" applyFill="1" applyBorder="1" applyAlignment="1">
      <alignment vertical="center"/>
    </xf>
    <xf numFmtId="180" fontId="4" fillId="0" borderId="15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8" fontId="1" fillId="0" borderId="13" xfId="49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8" fontId="4" fillId="0" borderId="10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4" fillId="0" borderId="11" xfId="49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 shrinkToFi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BreakPreview" zoomScale="70" zoomScaleSheetLayoutView="70" zoomScalePageLayoutView="0" workbookViewId="0" topLeftCell="A1">
      <pane xSplit="1" ySplit="4" topLeftCell="B5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74" sqref="D74:E77"/>
    </sheetView>
  </sheetViews>
  <sheetFormatPr defaultColWidth="9.00390625" defaultRowHeight="13.5"/>
  <cols>
    <col min="1" max="13" width="10.625" style="31" customWidth="1"/>
    <col min="14" max="14" width="11.00390625" style="31" customWidth="1"/>
    <col min="15" max="16" width="10.625" style="31" customWidth="1"/>
    <col min="17" max="16384" width="9.00390625" style="31" customWidth="1"/>
  </cols>
  <sheetData>
    <row r="1" s="43" customFormat="1" ht="21" customHeight="1">
      <c r="A1" s="42" t="s">
        <v>48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72" t="s">
        <v>10</v>
      </c>
      <c r="C3" s="72" t="s">
        <v>11</v>
      </c>
      <c r="D3" s="71" t="s">
        <v>12</v>
      </c>
      <c r="E3" s="71"/>
      <c r="F3" s="71"/>
      <c r="G3" s="71"/>
      <c r="H3" s="71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40</v>
      </c>
      <c r="N3" s="47" t="s">
        <v>27</v>
      </c>
      <c r="O3" s="47" t="s">
        <v>17</v>
      </c>
      <c r="P3" s="49" t="s">
        <v>39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4"/>
      <c r="C4" s="74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71" t="s">
        <v>28</v>
      </c>
      <c r="B5" s="27">
        <v>10951243</v>
      </c>
      <c r="C5" s="56">
        <v>2248929</v>
      </c>
      <c r="D5" s="57">
        <v>2739070</v>
      </c>
      <c r="E5" s="58">
        <v>1763679</v>
      </c>
      <c r="F5" s="58">
        <v>1323555</v>
      </c>
      <c r="G5" s="58">
        <v>0</v>
      </c>
      <c r="H5" s="59">
        <v>5826304</v>
      </c>
      <c r="I5" s="56">
        <v>1154803</v>
      </c>
      <c r="J5" s="56">
        <v>316819</v>
      </c>
      <c r="K5" s="56">
        <v>0</v>
      </c>
      <c r="L5" s="56">
        <v>1404388</v>
      </c>
      <c r="M5" s="56">
        <v>2962991</v>
      </c>
      <c r="N5" s="27">
        <v>13914234</v>
      </c>
      <c r="O5" s="27">
        <v>11366077</v>
      </c>
      <c r="P5" s="56">
        <v>2548157</v>
      </c>
    </row>
    <row r="6" spans="1:16" ht="15" customHeight="1">
      <c r="A6" s="71"/>
      <c r="B6" s="21">
        <f aca="true" t="shared" si="0" ref="B6:L6">IF(B5=0,"(－)",IF(B5="－","(－)",B5/$B5*100))</f>
        <v>100</v>
      </c>
      <c r="C6" s="12">
        <f t="shared" si="0"/>
        <v>20.53583323829085</v>
      </c>
      <c r="D6" s="13">
        <f t="shared" si="0"/>
        <v>25.01149869471438</v>
      </c>
      <c r="E6" s="14">
        <f t="shared" si="0"/>
        <v>16.104829378728972</v>
      </c>
      <c r="F6" s="14">
        <f t="shared" si="0"/>
        <v>12.085888332493399</v>
      </c>
      <c r="G6" s="14" t="str">
        <f t="shared" si="0"/>
        <v>(－)</v>
      </c>
      <c r="H6" s="15">
        <f t="shared" si="0"/>
        <v>53.20221640593675</v>
      </c>
      <c r="I6" s="12">
        <f t="shared" si="0"/>
        <v>10.5449490984722</v>
      </c>
      <c r="J6" s="12">
        <f t="shared" si="0"/>
        <v>2.8929957996548885</v>
      </c>
      <c r="K6" s="12" t="str">
        <f t="shared" si="0"/>
        <v>(－)</v>
      </c>
      <c r="L6" s="12">
        <f t="shared" si="0"/>
        <v>12.82400545764531</v>
      </c>
      <c r="M6" s="32"/>
      <c r="N6" s="33"/>
      <c r="O6" s="33"/>
      <c r="P6" s="32"/>
    </row>
    <row r="7" spans="1:16" ht="15" customHeight="1">
      <c r="A7" s="71" t="s">
        <v>29</v>
      </c>
      <c r="B7" s="27">
        <v>10799937</v>
      </c>
      <c r="C7" s="56">
        <v>2700683</v>
      </c>
      <c r="D7" s="57">
        <v>2347915</v>
      </c>
      <c r="E7" s="58">
        <v>1589863</v>
      </c>
      <c r="F7" s="58">
        <v>1406119</v>
      </c>
      <c r="G7" s="58">
        <v>0</v>
      </c>
      <c r="H7" s="59">
        <v>5343897</v>
      </c>
      <c r="I7" s="56">
        <v>1360687</v>
      </c>
      <c r="J7" s="56">
        <v>46852</v>
      </c>
      <c r="K7" s="56">
        <v>0</v>
      </c>
      <c r="L7" s="56">
        <v>1347818</v>
      </c>
      <c r="M7" s="56">
        <v>2532839</v>
      </c>
      <c r="N7" s="27">
        <v>13332776</v>
      </c>
      <c r="O7" s="27">
        <v>9881524</v>
      </c>
      <c r="P7" s="56">
        <v>3451252</v>
      </c>
    </row>
    <row r="8" spans="1:16" ht="15" customHeight="1">
      <c r="A8" s="71"/>
      <c r="B8" s="21">
        <f aca="true" t="shared" si="1" ref="B8:L8">IF(B7=0,"(－)",IF(B7="－","(－)",B7/$B7*100))</f>
        <v>100</v>
      </c>
      <c r="C8" s="12">
        <f t="shared" si="1"/>
        <v>25.00646994514875</v>
      </c>
      <c r="D8" s="13">
        <f t="shared" si="1"/>
        <v>21.740080520840074</v>
      </c>
      <c r="E8" s="14">
        <f t="shared" si="1"/>
        <v>14.721039576434567</v>
      </c>
      <c r="F8" s="14">
        <f t="shared" si="1"/>
        <v>13.019696318598895</v>
      </c>
      <c r="G8" s="14" t="str">
        <f t="shared" si="1"/>
        <v>(－)</v>
      </c>
      <c r="H8" s="15">
        <f t="shared" si="1"/>
        <v>49.480816415873534</v>
      </c>
      <c r="I8" s="12">
        <f t="shared" si="1"/>
        <v>12.599027198029026</v>
      </c>
      <c r="J8" s="12">
        <f t="shared" si="1"/>
        <v>0.43381734541599637</v>
      </c>
      <c r="K8" s="12" t="str">
        <f t="shared" si="1"/>
        <v>(－)</v>
      </c>
      <c r="L8" s="12">
        <f t="shared" si="1"/>
        <v>12.479869095532687</v>
      </c>
      <c r="M8" s="32"/>
      <c r="N8" s="33"/>
      <c r="O8" s="33"/>
      <c r="P8" s="32"/>
    </row>
    <row r="9" spans="1:16" ht="15" customHeight="1">
      <c r="A9" s="71" t="s">
        <v>0</v>
      </c>
      <c r="B9" s="27">
        <v>11120749</v>
      </c>
      <c r="C9" s="56">
        <v>2504812</v>
      </c>
      <c r="D9" s="57">
        <v>2486757</v>
      </c>
      <c r="E9" s="58">
        <v>1712697</v>
      </c>
      <c r="F9" s="58">
        <v>1042008</v>
      </c>
      <c r="G9" s="58">
        <v>0</v>
      </c>
      <c r="H9" s="59">
        <v>5241462</v>
      </c>
      <c r="I9" s="56">
        <v>973251</v>
      </c>
      <c r="J9" s="56">
        <v>109424</v>
      </c>
      <c r="K9" s="56">
        <v>0</v>
      </c>
      <c r="L9" s="56">
        <v>2291800</v>
      </c>
      <c r="M9" s="56">
        <v>3468452</v>
      </c>
      <c r="N9" s="27">
        <v>14589201</v>
      </c>
      <c r="O9" s="27">
        <v>11391074</v>
      </c>
      <c r="P9" s="56">
        <v>3198127</v>
      </c>
    </row>
    <row r="10" spans="1:16" ht="15" customHeight="1">
      <c r="A10" s="71"/>
      <c r="B10" s="21">
        <f aca="true" t="shared" si="2" ref="B10:L10">IF(B9=0,"(－)",IF(B9="－","(－)",B9/$B9*100))</f>
        <v>100</v>
      </c>
      <c r="C10" s="12">
        <f t="shared" si="2"/>
        <v>22.523770656095195</v>
      </c>
      <c r="D10" s="13">
        <f t="shared" si="2"/>
        <v>22.36141648372785</v>
      </c>
      <c r="E10" s="14">
        <f t="shared" si="2"/>
        <v>15.400914093106499</v>
      </c>
      <c r="F10" s="14">
        <f t="shared" si="2"/>
        <v>9.369944416513672</v>
      </c>
      <c r="G10" s="14" t="str">
        <f t="shared" si="2"/>
        <v>(－)</v>
      </c>
      <c r="H10" s="15">
        <f t="shared" si="2"/>
        <v>47.13227499334802</v>
      </c>
      <c r="I10" s="12">
        <f t="shared" si="2"/>
        <v>8.751667715906546</v>
      </c>
      <c r="J10" s="12">
        <f t="shared" si="2"/>
        <v>0.9839625010869322</v>
      </c>
      <c r="K10" s="12" t="str">
        <f t="shared" si="2"/>
        <v>(－)</v>
      </c>
      <c r="L10" s="12">
        <f t="shared" si="2"/>
        <v>20.608324133563304</v>
      </c>
      <c r="M10" s="32"/>
      <c r="N10" s="33"/>
      <c r="O10" s="33"/>
      <c r="P10" s="32"/>
    </row>
    <row r="11" spans="1:16" ht="15" customHeight="1">
      <c r="A11" s="71" t="s">
        <v>1</v>
      </c>
      <c r="B11" s="27">
        <v>11047567</v>
      </c>
      <c r="C11" s="56">
        <v>2656522</v>
      </c>
      <c r="D11" s="57">
        <v>2681988</v>
      </c>
      <c r="E11" s="58">
        <v>1852330</v>
      </c>
      <c r="F11" s="58">
        <v>996511</v>
      </c>
      <c r="G11" s="58">
        <v>0</v>
      </c>
      <c r="H11" s="59">
        <v>5530828</v>
      </c>
      <c r="I11" s="56">
        <v>939846</v>
      </c>
      <c r="J11" s="56">
        <v>59229</v>
      </c>
      <c r="K11" s="56">
        <v>0</v>
      </c>
      <c r="L11" s="56">
        <v>1861141</v>
      </c>
      <c r="M11" s="56">
        <v>3124072</v>
      </c>
      <c r="N11" s="27">
        <v>14171639</v>
      </c>
      <c r="O11" s="27">
        <v>10529859</v>
      </c>
      <c r="P11" s="56">
        <v>3641779</v>
      </c>
    </row>
    <row r="12" spans="1:16" ht="15" customHeight="1">
      <c r="A12" s="71"/>
      <c r="B12" s="21">
        <f aca="true" t="shared" si="3" ref="B12:L12">IF(B11=0,"(－)",IF(B11="－","(－)",B11/$B11*100))</f>
        <v>100</v>
      </c>
      <c r="C12" s="12">
        <f t="shared" si="3"/>
        <v>24.046217597051005</v>
      </c>
      <c r="D12" s="13">
        <f t="shared" si="3"/>
        <v>24.27672988993866</v>
      </c>
      <c r="E12" s="14">
        <f t="shared" si="3"/>
        <v>16.766859164556323</v>
      </c>
      <c r="F12" s="14">
        <f t="shared" si="3"/>
        <v>9.020185168372366</v>
      </c>
      <c r="G12" s="14" t="str">
        <f t="shared" si="3"/>
        <v>(－)</v>
      </c>
      <c r="H12" s="15">
        <f t="shared" si="3"/>
        <v>50.06376517110057</v>
      </c>
      <c r="I12" s="12">
        <f t="shared" si="3"/>
        <v>8.507266803631968</v>
      </c>
      <c r="J12" s="12">
        <f t="shared" si="3"/>
        <v>0.5361270947711836</v>
      </c>
      <c r="K12" s="12" t="str">
        <f t="shared" si="3"/>
        <v>(－)</v>
      </c>
      <c r="L12" s="12">
        <f t="shared" si="3"/>
        <v>16.84661428167849</v>
      </c>
      <c r="M12" s="32"/>
      <c r="N12" s="33"/>
      <c r="O12" s="33"/>
      <c r="P12" s="32"/>
    </row>
    <row r="13" spans="1:16" ht="15" customHeight="1">
      <c r="A13" s="71" t="s">
        <v>2</v>
      </c>
      <c r="B13" s="27">
        <v>13021319</v>
      </c>
      <c r="C13" s="56">
        <v>2826975</v>
      </c>
      <c r="D13" s="57">
        <v>2938309</v>
      </c>
      <c r="E13" s="58">
        <v>2428213</v>
      </c>
      <c r="F13" s="58">
        <v>1639404</v>
      </c>
      <c r="G13" s="58">
        <v>0</v>
      </c>
      <c r="H13" s="59">
        <v>7005926</v>
      </c>
      <c r="I13" s="56">
        <v>797898</v>
      </c>
      <c r="J13" s="56">
        <v>208945</v>
      </c>
      <c r="K13" s="56">
        <v>0</v>
      </c>
      <c r="L13" s="56">
        <v>2181576</v>
      </c>
      <c r="M13" s="56">
        <v>3667384</v>
      </c>
      <c r="N13" s="27">
        <v>16688703</v>
      </c>
      <c r="O13" s="27">
        <v>13013485</v>
      </c>
      <c r="P13" s="56">
        <v>3675218</v>
      </c>
    </row>
    <row r="14" spans="1:16" ht="15" customHeight="1">
      <c r="A14" s="71"/>
      <c r="B14" s="21">
        <f aca="true" t="shared" si="4" ref="B14:L14">IF(B13=0,"(－)",IF(B13="－","(－)",B13/$B13*100))</f>
        <v>100</v>
      </c>
      <c r="C14" s="12">
        <f t="shared" si="4"/>
        <v>21.710358221006643</v>
      </c>
      <c r="D14" s="13">
        <f t="shared" si="4"/>
        <v>22.565371449697224</v>
      </c>
      <c r="E14" s="14">
        <f t="shared" si="4"/>
        <v>18.647980285253745</v>
      </c>
      <c r="F14" s="14">
        <f t="shared" si="4"/>
        <v>12.590153117360844</v>
      </c>
      <c r="G14" s="14" t="str">
        <f t="shared" si="4"/>
        <v>(－)</v>
      </c>
      <c r="H14" s="15">
        <f t="shared" si="4"/>
        <v>53.80350485231181</v>
      </c>
      <c r="I14" s="12">
        <f t="shared" si="4"/>
        <v>6.127628084374556</v>
      </c>
      <c r="J14" s="12">
        <f t="shared" si="4"/>
        <v>1.6046377482956988</v>
      </c>
      <c r="K14" s="12" t="str">
        <f t="shared" si="4"/>
        <v>(－)</v>
      </c>
      <c r="L14" s="12">
        <f t="shared" si="4"/>
        <v>16.753878773724843</v>
      </c>
      <c r="M14" s="32"/>
      <c r="N14" s="33"/>
      <c r="O14" s="33"/>
      <c r="P14" s="32"/>
    </row>
    <row r="15" spans="1:16" ht="15" customHeight="1">
      <c r="A15" s="71" t="s">
        <v>3</v>
      </c>
      <c r="B15" s="27">
        <v>11517007</v>
      </c>
      <c r="C15" s="56">
        <v>2772866</v>
      </c>
      <c r="D15" s="57">
        <v>2642556</v>
      </c>
      <c r="E15" s="58">
        <v>1864949</v>
      </c>
      <c r="F15" s="58">
        <v>1190355</v>
      </c>
      <c r="G15" s="58">
        <v>0</v>
      </c>
      <c r="H15" s="59">
        <v>5697860</v>
      </c>
      <c r="I15" s="56">
        <v>912141</v>
      </c>
      <c r="J15" s="56">
        <v>62292</v>
      </c>
      <c r="K15" s="56">
        <v>0</v>
      </c>
      <c r="L15" s="56">
        <v>2071848</v>
      </c>
      <c r="M15" s="56">
        <v>3679286</v>
      </c>
      <c r="N15" s="27">
        <v>15196293</v>
      </c>
      <c r="O15" s="27">
        <v>11163647</v>
      </c>
      <c r="P15" s="56">
        <v>4032646</v>
      </c>
    </row>
    <row r="16" spans="1:16" ht="15" customHeight="1">
      <c r="A16" s="71"/>
      <c r="B16" s="21">
        <f aca="true" t="shared" si="5" ref="B16:L16">IF(B15=0,"(－)",IF(B15="－","(－)",B15/$B15*100))</f>
        <v>100</v>
      </c>
      <c r="C16" s="12">
        <f t="shared" si="5"/>
        <v>24.076272594086294</v>
      </c>
      <c r="D16" s="13">
        <f t="shared" si="5"/>
        <v>22.94481543685786</v>
      </c>
      <c r="E16" s="14">
        <f t="shared" si="5"/>
        <v>16.193000490492018</v>
      </c>
      <c r="F16" s="14">
        <f t="shared" si="5"/>
        <v>10.335627997794914</v>
      </c>
      <c r="G16" s="14" t="str">
        <f t="shared" si="5"/>
        <v>(－)</v>
      </c>
      <c r="H16" s="15">
        <f t="shared" si="5"/>
        <v>49.47344392514479</v>
      </c>
      <c r="I16" s="12">
        <f t="shared" si="5"/>
        <v>7.919948299067631</v>
      </c>
      <c r="J16" s="12">
        <f t="shared" si="5"/>
        <v>0.5408696894948488</v>
      </c>
      <c r="K16" s="12" t="str">
        <f t="shared" si="5"/>
        <v>(－)</v>
      </c>
      <c r="L16" s="12">
        <f t="shared" si="5"/>
        <v>17.98946549220644</v>
      </c>
      <c r="M16" s="32"/>
      <c r="N16" s="33"/>
      <c r="O16" s="33"/>
      <c r="P16" s="32"/>
    </row>
    <row r="17" spans="1:16" ht="15" customHeight="1">
      <c r="A17" s="71" t="s">
        <v>4</v>
      </c>
      <c r="B17" s="27">
        <v>11704331</v>
      </c>
      <c r="C17" s="56">
        <v>2669675</v>
      </c>
      <c r="D17" s="57">
        <v>2531472</v>
      </c>
      <c r="E17" s="58">
        <v>2083886</v>
      </c>
      <c r="F17" s="58">
        <v>1314717</v>
      </c>
      <c r="G17" s="58">
        <v>0</v>
      </c>
      <c r="H17" s="59">
        <v>5930075</v>
      </c>
      <c r="I17" s="56">
        <v>830917</v>
      </c>
      <c r="J17" s="56">
        <v>176584</v>
      </c>
      <c r="K17" s="56">
        <v>0</v>
      </c>
      <c r="L17" s="56">
        <v>2097080</v>
      </c>
      <c r="M17" s="56">
        <v>3925071</v>
      </c>
      <c r="N17" s="27">
        <v>15629402</v>
      </c>
      <c r="O17" s="27">
        <v>11452722</v>
      </c>
      <c r="P17" s="56">
        <v>4176681</v>
      </c>
    </row>
    <row r="18" spans="1:16" ht="15" customHeight="1">
      <c r="A18" s="71"/>
      <c r="B18" s="21">
        <f aca="true" t="shared" si="6" ref="B18:L18">IF(B17=0,"(－)",IF(B17="－","(－)",B17/$B17*100))</f>
        <v>100</v>
      </c>
      <c r="C18" s="12">
        <f t="shared" si="6"/>
        <v>22.809291705779682</v>
      </c>
      <c r="D18" s="13">
        <f t="shared" si="6"/>
        <v>21.628506575899127</v>
      </c>
      <c r="E18" s="14">
        <f t="shared" si="6"/>
        <v>17.80440078121509</v>
      </c>
      <c r="F18" s="14">
        <f t="shared" si="6"/>
        <v>11.23273940219223</v>
      </c>
      <c r="G18" s="14" t="str">
        <f t="shared" si="6"/>
        <v>(－)</v>
      </c>
      <c r="H18" s="15">
        <f t="shared" si="6"/>
        <v>50.66564675930645</v>
      </c>
      <c r="I18" s="12">
        <f t="shared" si="6"/>
        <v>7.099226773405502</v>
      </c>
      <c r="J18" s="12">
        <f t="shared" si="6"/>
        <v>1.5087064779695654</v>
      </c>
      <c r="K18" s="12" t="str">
        <f t="shared" si="6"/>
        <v>(－)</v>
      </c>
      <c r="L18" s="12">
        <f t="shared" si="6"/>
        <v>17.9171282835388</v>
      </c>
      <c r="M18" s="32"/>
      <c r="N18" s="33"/>
      <c r="O18" s="33"/>
      <c r="P18" s="32"/>
    </row>
    <row r="19" spans="1:16" ht="15" customHeight="1">
      <c r="A19" s="71" t="s">
        <v>5</v>
      </c>
      <c r="B19" s="27">
        <v>12520544</v>
      </c>
      <c r="C19" s="56">
        <v>2639550</v>
      </c>
      <c r="D19" s="57">
        <v>2874101</v>
      </c>
      <c r="E19" s="58">
        <v>1983270</v>
      </c>
      <c r="F19" s="58">
        <v>1235370</v>
      </c>
      <c r="G19" s="58">
        <v>0</v>
      </c>
      <c r="H19" s="59">
        <v>6092790</v>
      </c>
      <c r="I19" s="56">
        <v>1566377</v>
      </c>
      <c r="J19" s="56">
        <v>131055</v>
      </c>
      <c r="K19" s="56">
        <v>1583107</v>
      </c>
      <c r="L19" s="56">
        <v>507665</v>
      </c>
      <c r="M19" s="56">
        <v>4105887</v>
      </c>
      <c r="N19" s="27">
        <v>16626430</v>
      </c>
      <c r="O19" s="27">
        <v>11779330</v>
      </c>
      <c r="P19" s="56">
        <v>4847100</v>
      </c>
    </row>
    <row r="20" spans="1:16" ht="15" customHeight="1">
      <c r="A20" s="71"/>
      <c r="B20" s="21">
        <f aca="true" t="shared" si="7" ref="B20:L20">IF(B19=0,"(－)",IF(B19="－","(－)",B19/$B19*100))</f>
        <v>100</v>
      </c>
      <c r="C20" s="12">
        <f t="shared" si="7"/>
        <v>21.081751719414108</v>
      </c>
      <c r="D20" s="13">
        <f t="shared" si="7"/>
        <v>22.95508086549594</v>
      </c>
      <c r="E20" s="14">
        <f t="shared" si="7"/>
        <v>15.840126435400888</v>
      </c>
      <c r="F20" s="14">
        <f t="shared" si="7"/>
        <v>9.86674380921468</v>
      </c>
      <c r="G20" s="14" t="str">
        <f t="shared" si="7"/>
        <v>(－)</v>
      </c>
      <c r="H20" s="15">
        <f t="shared" si="7"/>
        <v>48.66234246690879</v>
      </c>
      <c r="I20" s="12">
        <f t="shared" si="7"/>
        <v>12.510454817298674</v>
      </c>
      <c r="J20" s="12">
        <f t="shared" si="7"/>
        <v>1.0467196952464686</v>
      </c>
      <c r="K20" s="12">
        <f t="shared" si="7"/>
        <v>12.644075209511662</v>
      </c>
      <c r="L20" s="12">
        <f t="shared" si="7"/>
        <v>4.0546560916203</v>
      </c>
      <c r="M20" s="32"/>
      <c r="N20" s="33"/>
      <c r="O20" s="33"/>
      <c r="P20" s="32"/>
    </row>
    <row r="21" spans="1:16" ht="15" customHeight="1">
      <c r="A21" s="71" t="s">
        <v>6</v>
      </c>
      <c r="B21" s="27">
        <v>14918194</v>
      </c>
      <c r="C21" s="56">
        <v>2094879</v>
      </c>
      <c r="D21" s="57">
        <v>3974982</v>
      </c>
      <c r="E21" s="58">
        <v>1403311</v>
      </c>
      <c r="F21" s="58">
        <v>2636858</v>
      </c>
      <c r="G21" s="58">
        <v>0</v>
      </c>
      <c r="H21" s="59">
        <v>8015151</v>
      </c>
      <c r="I21" s="56">
        <v>1669137</v>
      </c>
      <c r="J21" s="56">
        <v>222636</v>
      </c>
      <c r="K21" s="56">
        <v>2575050</v>
      </c>
      <c r="L21" s="56">
        <v>341341</v>
      </c>
      <c r="M21" s="56">
        <v>4799528</v>
      </c>
      <c r="N21" s="27">
        <v>19717722</v>
      </c>
      <c r="O21" s="27">
        <v>14978575</v>
      </c>
      <c r="P21" s="56">
        <v>4739147</v>
      </c>
    </row>
    <row r="22" spans="1:16" ht="15" customHeight="1">
      <c r="A22" s="71"/>
      <c r="B22" s="21">
        <f aca="true" t="shared" si="8" ref="B22:L22">IF(B21=0,"(－)",IF(B21="－","(－)",B21/$B21*100))</f>
        <v>100</v>
      </c>
      <c r="C22" s="12">
        <f t="shared" si="8"/>
        <v>14.042443743525524</v>
      </c>
      <c r="D22" s="13">
        <f t="shared" si="8"/>
        <v>26.64519579246657</v>
      </c>
      <c r="E22" s="14">
        <f t="shared" si="8"/>
        <v>9.406708345527615</v>
      </c>
      <c r="F22" s="14">
        <f t="shared" si="8"/>
        <v>17.675450527054416</v>
      </c>
      <c r="G22" s="14" t="str">
        <f t="shared" si="8"/>
        <v>(－)</v>
      </c>
      <c r="H22" s="15">
        <f t="shared" si="8"/>
        <v>53.7273546650486</v>
      </c>
      <c r="I22" s="12">
        <f t="shared" si="8"/>
        <v>11.188599638803463</v>
      </c>
      <c r="J22" s="12">
        <f t="shared" si="8"/>
        <v>1.4923790373017003</v>
      </c>
      <c r="K22" s="12">
        <f t="shared" si="8"/>
        <v>17.26113764172795</v>
      </c>
      <c r="L22" s="12">
        <f t="shared" si="8"/>
        <v>2.2880852735927686</v>
      </c>
      <c r="M22" s="32"/>
      <c r="N22" s="33"/>
      <c r="O22" s="33"/>
      <c r="P22" s="32"/>
    </row>
    <row r="23" spans="1:16" ht="15" customHeight="1">
      <c r="A23" s="71" t="s">
        <v>7</v>
      </c>
      <c r="B23" s="27">
        <v>14086677</v>
      </c>
      <c r="C23" s="56">
        <v>2303393</v>
      </c>
      <c r="D23" s="57">
        <v>3215876</v>
      </c>
      <c r="E23" s="58">
        <v>1378724</v>
      </c>
      <c r="F23" s="58">
        <v>1894508</v>
      </c>
      <c r="G23" s="58">
        <v>0</v>
      </c>
      <c r="H23" s="59">
        <v>6489108</v>
      </c>
      <c r="I23" s="56">
        <v>1875783</v>
      </c>
      <c r="J23" s="56">
        <v>95415</v>
      </c>
      <c r="K23" s="56">
        <v>2981283</v>
      </c>
      <c r="L23" s="56">
        <v>341694</v>
      </c>
      <c r="M23" s="56">
        <v>4678435</v>
      </c>
      <c r="N23" s="27">
        <v>18765112</v>
      </c>
      <c r="O23" s="27">
        <v>13813871</v>
      </c>
      <c r="P23" s="56">
        <v>4951241</v>
      </c>
    </row>
    <row r="24" spans="1:16" ht="15" customHeight="1">
      <c r="A24" s="71"/>
      <c r="B24" s="21">
        <f aca="true" t="shared" si="9" ref="B24:L24">IF(B23=0,"(－)",IF(B23="－","(－)",B23/$B23*100))</f>
        <v>100</v>
      </c>
      <c r="C24" s="12">
        <f t="shared" si="9"/>
        <v>16.351571062501115</v>
      </c>
      <c r="D24" s="13">
        <f t="shared" si="9"/>
        <v>22.82920237327796</v>
      </c>
      <c r="E24" s="14">
        <f t="shared" si="9"/>
        <v>9.78743247964016</v>
      </c>
      <c r="F24" s="14">
        <f t="shared" si="9"/>
        <v>13.448934762967873</v>
      </c>
      <c r="G24" s="14" t="str">
        <f t="shared" si="9"/>
        <v>(－)</v>
      </c>
      <c r="H24" s="15">
        <f t="shared" si="9"/>
        <v>46.065569615885984</v>
      </c>
      <c r="I24" s="12">
        <f t="shared" si="9"/>
        <v>13.316007742635117</v>
      </c>
      <c r="J24" s="12">
        <f t="shared" si="9"/>
        <v>0.6773421439279115</v>
      </c>
      <c r="K24" s="12">
        <f t="shared" si="9"/>
        <v>21.163848649330145</v>
      </c>
      <c r="L24" s="12">
        <f t="shared" si="9"/>
        <v>2.4256536868134337</v>
      </c>
      <c r="M24" s="32"/>
      <c r="N24" s="33"/>
      <c r="O24" s="33"/>
      <c r="P24" s="32"/>
    </row>
    <row r="25" spans="1:16" ht="15" customHeight="1">
      <c r="A25" s="71" t="s">
        <v>8</v>
      </c>
      <c r="B25" s="27">
        <v>11652206</v>
      </c>
      <c r="C25" s="56">
        <v>2384051</v>
      </c>
      <c r="D25" s="57">
        <v>2612587</v>
      </c>
      <c r="E25" s="58">
        <v>1166779</v>
      </c>
      <c r="F25" s="58">
        <v>1557281</v>
      </c>
      <c r="G25" s="58">
        <v>0</v>
      </c>
      <c r="H25" s="59">
        <v>5336647</v>
      </c>
      <c r="I25" s="56">
        <v>1949879</v>
      </c>
      <c r="J25" s="56">
        <v>70596</v>
      </c>
      <c r="K25" s="56">
        <v>1657745</v>
      </c>
      <c r="L25" s="56">
        <v>253288</v>
      </c>
      <c r="M25" s="56">
        <v>4880897</v>
      </c>
      <c r="N25" s="27">
        <v>16533103</v>
      </c>
      <c r="O25" s="27">
        <v>11575525</v>
      </c>
      <c r="P25" s="56">
        <v>4957578</v>
      </c>
    </row>
    <row r="26" spans="1:16" ht="15" customHeight="1">
      <c r="A26" s="71"/>
      <c r="B26" s="21">
        <f aca="true" t="shared" si="10" ref="B26:L26">IF(B25=0,"(－)",IF(B25="－","(－)",B25/$B25*100))</f>
        <v>100</v>
      </c>
      <c r="C26" s="12">
        <f t="shared" si="10"/>
        <v>20.46008283753308</v>
      </c>
      <c r="D26" s="13">
        <f t="shared" si="10"/>
        <v>22.42139385451991</v>
      </c>
      <c r="E26" s="14">
        <f t="shared" si="10"/>
        <v>10.013374291529004</v>
      </c>
      <c r="F26" s="14">
        <f t="shared" si="10"/>
        <v>13.36468819723922</v>
      </c>
      <c r="G26" s="14" t="str">
        <f t="shared" si="10"/>
        <v>(－)</v>
      </c>
      <c r="H26" s="15">
        <f t="shared" si="10"/>
        <v>45.79945634328813</v>
      </c>
      <c r="I26" s="12">
        <f t="shared" si="10"/>
        <v>16.73399011311678</v>
      </c>
      <c r="J26" s="12">
        <f t="shared" si="10"/>
        <v>0.6058595256554853</v>
      </c>
      <c r="K26" s="12">
        <f t="shared" si="10"/>
        <v>14.226876867779373</v>
      </c>
      <c r="L26" s="12">
        <f t="shared" si="10"/>
        <v>2.173734312627154</v>
      </c>
      <c r="M26" s="32"/>
      <c r="N26" s="33"/>
      <c r="O26" s="33"/>
      <c r="P26" s="32"/>
    </row>
    <row r="27" spans="1:16" ht="15" customHeight="1">
      <c r="A27" s="71" t="s">
        <v>30</v>
      </c>
      <c r="B27" s="27">
        <v>14045637</v>
      </c>
      <c r="C27" s="56">
        <v>2413242</v>
      </c>
      <c r="D27" s="57">
        <v>3217091</v>
      </c>
      <c r="E27" s="58">
        <v>1160552</v>
      </c>
      <c r="F27" s="58">
        <v>1799935</v>
      </c>
      <c r="G27" s="58">
        <v>0</v>
      </c>
      <c r="H27" s="59">
        <v>6177578</v>
      </c>
      <c r="I27" s="56">
        <v>2114335</v>
      </c>
      <c r="J27" s="56">
        <v>128776</v>
      </c>
      <c r="K27" s="56">
        <v>2783563</v>
      </c>
      <c r="L27" s="56">
        <v>428144</v>
      </c>
      <c r="M27" s="56">
        <v>4838377</v>
      </c>
      <c r="N27" s="27">
        <v>18884014</v>
      </c>
      <c r="O27" s="27">
        <v>13531117</v>
      </c>
      <c r="P27" s="56">
        <v>5352897</v>
      </c>
    </row>
    <row r="28" spans="1:16" ht="15" customHeight="1">
      <c r="A28" s="71"/>
      <c r="B28" s="21">
        <f aca="true" t="shared" si="11" ref="B28:L28">IF(B27=0,"(－)",IF(B27="－","(－)",B27/$B27*100))</f>
        <v>100</v>
      </c>
      <c r="C28" s="12">
        <f t="shared" si="11"/>
        <v>17.181435060581446</v>
      </c>
      <c r="D28" s="13">
        <f t="shared" si="11"/>
        <v>22.904557479308345</v>
      </c>
      <c r="E28" s="14">
        <f t="shared" si="11"/>
        <v>8.262722438291693</v>
      </c>
      <c r="F28" s="14">
        <f t="shared" si="11"/>
        <v>12.81490472806609</v>
      </c>
      <c r="G28" s="14" t="str">
        <f t="shared" si="11"/>
        <v>(－)</v>
      </c>
      <c r="H28" s="15">
        <f t="shared" si="11"/>
        <v>43.98218464566612</v>
      </c>
      <c r="I28" s="12">
        <f t="shared" si="11"/>
        <v>15.053322252312231</v>
      </c>
      <c r="J28" s="12">
        <f t="shared" si="11"/>
        <v>0.916839869918324</v>
      </c>
      <c r="K28" s="12">
        <f t="shared" si="11"/>
        <v>19.81799045497189</v>
      </c>
      <c r="L28" s="12">
        <f t="shared" si="11"/>
        <v>3.0482348361986005</v>
      </c>
      <c r="M28" s="32"/>
      <c r="N28" s="33"/>
      <c r="O28" s="33"/>
      <c r="P28" s="32"/>
    </row>
    <row r="29" spans="1:16" ht="15" customHeight="1">
      <c r="A29" s="71" t="s">
        <v>31</v>
      </c>
      <c r="B29" s="27">
        <v>14158482</v>
      </c>
      <c r="C29" s="56">
        <v>2103840</v>
      </c>
      <c r="D29" s="57">
        <v>3878366</v>
      </c>
      <c r="E29" s="58">
        <v>1285224</v>
      </c>
      <c r="F29" s="58">
        <v>1893430</v>
      </c>
      <c r="G29" s="58">
        <v>0</v>
      </c>
      <c r="H29" s="59">
        <v>7057020</v>
      </c>
      <c r="I29" s="56">
        <v>1819637</v>
      </c>
      <c r="J29" s="56">
        <v>138686</v>
      </c>
      <c r="K29" s="56">
        <v>2635668</v>
      </c>
      <c r="L29" s="56">
        <v>403631</v>
      </c>
      <c r="M29" s="56">
        <v>5222541</v>
      </c>
      <c r="N29" s="27">
        <v>19381023</v>
      </c>
      <c r="O29" s="27">
        <v>14340308</v>
      </c>
      <c r="P29" s="56">
        <v>5040716</v>
      </c>
    </row>
    <row r="30" spans="1:16" ht="15" customHeight="1">
      <c r="A30" s="71"/>
      <c r="B30" s="21">
        <f aca="true" t="shared" si="12" ref="B30:L30">IF(B29=0,"(－)",IF(B29="－","(－)",B29/$B29*100))</f>
        <v>100</v>
      </c>
      <c r="C30" s="12">
        <f t="shared" si="12"/>
        <v>14.859220077406604</v>
      </c>
      <c r="D30" s="13">
        <f t="shared" si="12"/>
        <v>27.392526967227138</v>
      </c>
      <c r="E30" s="14">
        <f t="shared" si="12"/>
        <v>9.07741380749716</v>
      </c>
      <c r="F30" s="14">
        <f t="shared" si="12"/>
        <v>13.373114434160385</v>
      </c>
      <c r="G30" s="14" t="str">
        <f t="shared" si="12"/>
        <v>(－)</v>
      </c>
      <c r="H30" s="15">
        <f t="shared" si="12"/>
        <v>49.84305520888468</v>
      </c>
      <c r="I30" s="12">
        <f t="shared" si="12"/>
        <v>12.851921554867252</v>
      </c>
      <c r="J30" s="12">
        <f t="shared" si="12"/>
        <v>0.979525912453044</v>
      </c>
      <c r="K30" s="12">
        <f t="shared" si="12"/>
        <v>18.61547021778182</v>
      </c>
      <c r="L30" s="12">
        <f t="shared" si="12"/>
        <v>2.8508070286065976</v>
      </c>
      <c r="M30" s="32"/>
      <c r="N30" s="33"/>
      <c r="O30" s="33"/>
      <c r="P30" s="32"/>
    </row>
    <row r="31" spans="1:16" ht="15" customHeight="1">
      <c r="A31" s="71" t="s">
        <v>32</v>
      </c>
      <c r="B31" s="27">
        <v>13615843</v>
      </c>
      <c r="C31" s="56">
        <v>2025471</v>
      </c>
      <c r="D31" s="57">
        <v>3286543</v>
      </c>
      <c r="E31" s="58">
        <v>813245</v>
      </c>
      <c r="F31" s="58">
        <v>1991513</v>
      </c>
      <c r="G31" s="58">
        <v>0</v>
      </c>
      <c r="H31" s="59">
        <v>6091301</v>
      </c>
      <c r="I31" s="56">
        <v>1915022</v>
      </c>
      <c r="J31" s="56">
        <v>76394</v>
      </c>
      <c r="K31" s="56">
        <v>3277916</v>
      </c>
      <c r="L31" s="56">
        <v>229740</v>
      </c>
      <c r="M31" s="56">
        <v>5018404</v>
      </c>
      <c r="N31" s="27">
        <v>18634247</v>
      </c>
      <c r="O31" s="27">
        <v>13757235</v>
      </c>
      <c r="P31" s="56">
        <v>4877012</v>
      </c>
    </row>
    <row r="32" spans="1:16" ht="15" customHeight="1">
      <c r="A32" s="71"/>
      <c r="B32" s="21">
        <f aca="true" t="shared" si="13" ref="B32:L32">IF(B31=0,"(－)",IF(B31="－","(－)",B31/$B31*100))</f>
        <v>100</v>
      </c>
      <c r="C32" s="12">
        <f t="shared" si="13"/>
        <v>14.875839858024214</v>
      </c>
      <c r="D32" s="13">
        <f t="shared" si="13"/>
        <v>24.1376387785905</v>
      </c>
      <c r="E32" s="14">
        <f t="shared" si="13"/>
        <v>5.972784791951552</v>
      </c>
      <c r="F32" s="14">
        <f t="shared" si="13"/>
        <v>14.62643921496451</v>
      </c>
      <c r="G32" s="14" t="str">
        <f t="shared" si="13"/>
        <v>(－)</v>
      </c>
      <c r="H32" s="15">
        <f t="shared" si="13"/>
        <v>44.73686278550656</v>
      </c>
      <c r="I32" s="12">
        <f t="shared" si="13"/>
        <v>14.064659823119289</v>
      </c>
      <c r="J32" s="12">
        <f t="shared" si="13"/>
        <v>0.5610669864510042</v>
      </c>
      <c r="K32" s="12">
        <f t="shared" si="13"/>
        <v>24.074278764818306</v>
      </c>
      <c r="L32" s="12">
        <f t="shared" si="13"/>
        <v>1.6872991264661321</v>
      </c>
      <c r="M32" s="32"/>
      <c r="N32" s="33"/>
      <c r="O32" s="33"/>
      <c r="P32" s="32"/>
    </row>
    <row r="33" spans="1:16" ht="15" customHeight="1">
      <c r="A33" s="71" t="s">
        <v>33</v>
      </c>
      <c r="B33" s="27">
        <v>12874496</v>
      </c>
      <c r="C33" s="56">
        <v>1946663</v>
      </c>
      <c r="D33" s="57">
        <v>2981082</v>
      </c>
      <c r="E33" s="58">
        <v>655776</v>
      </c>
      <c r="F33" s="58">
        <v>1638376</v>
      </c>
      <c r="G33" s="58">
        <v>0</v>
      </c>
      <c r="H33" s="59">
        <v>5275235</v>
      </c>
      <c r="I33" s="56">
        <v>2085441</v>
      </c>
      <c r="J33" s="56">
        <v>230383</v>
      </c>
      <c r="K33" s="56">
        <v>3131731</v>
      </c>
      <c r="L33" s="56">
        <v>205044</v>
      </c>
      <c r="M33" s="56">
        <v>4859686</v>
      </c>
      <c r="N33" s="27">
        <v>17734182</v>
      </c>
      <c r="O33" s="27">
        <v>13074346</v>
      </c>
      <c r="P33" s="56">
        <v>4659836</v>
      </c>
    </row>
    <row r="34" spans="1:16" ht="15" customHeight="1">
      <c r="A34" s="71"/>
      <c r="B34" s="21">
        <f aca="true" t="shared" si="14" ref="B34:L34">IF(B33=0,"(－)",IF(B33="－","(－)",B33/$B33*100))</f>
        <v>100</v>
      </c>
      <c r="C34" s="12">
        <f t="shared" si="14"/>
        <v>15.120304515221411</v>
      </c>
      <c r="D34" s="13">
        <f t="shared" si="14"/>
        <v>23.154941366248437</v>
      </c>
      <c r="E34" s="14">
        <f t="shared" si="14"/>
        <v>5.093605217633374</v>
      </c>
      <c r="F34" s="14">
        <f t="shared" si="14"/>
        <v>12.725748642898333</v>
      </c>
      <c r="G34" s="14" t="str">
        <f t="shared" si="14"/>
        <v>(－)</v>
      </c>
      <c r="H34" s="15">
        <f t="shared" si="14"/>
        <v>40.974302994074485</v>
      </c>
      <c r="I34" s="12">
        <f t="shared" si="14"/>
        <v>16.198234090095642</v>
      </c>
      <c r="J34" s="12">
        <f t="shared" si="14"/>
        <v>1.7894525735221014</v>
      </c>
      <c r="K34" s="12">
        <f t="shared" si="14"/>
        <v>24.32507649231473</v>
      </c>
      <c r="L34" s="12">
        <f t="shared" si="14"/>
        <v>1.592637102065976</v>
      </c>
      <c r="M34" s="32"/>
      <c r="N34" s="33"/>
      <c r="O34" s="33"/>
      <c r="P34" s="32"/>
    </row>
    <row r="35" spans="1:16" ht="15" customHeight="1">
      <c r="A35" s="71" t="s">
        <v>34</v>
      </c>
      <c r="B35" s="27">
        <v>12053503</v>
      </c>
      <c r="C35" s="56">
        <v>1941875</v>
      </c>
      <c r="D35" s="57">
        <v>2710429</v>
      </c>
      <c r="E35" s="58">
        <v>599117</v>
      </c>
      <c r="F35" s="58">
        <v>1395626</v>
      </c>
      <c r="G35" s="58">
        <v>0</v>
      </c>
      <c r="H35" s="59">
        <v>4705172</v>
      </c>
      <c r="I35" s="56">
        <v>2010701</v>
      </c>
      <c r="J35" s="56">
        <v>134295</v>
      </c>
      <c r="K35" s="56">
        <v>3001096</v>
      </c>
      <c r="L35" s="56">
        <v>260365</v>
      </c>
      <c r="M35" s="56">
        <v>4617113</v>
      </c>
      <c r="N35" s="27">
        <v>16670617</v>
      </c>
      <c r="O35" s="27">
        <v>11802700</v>
      </c>
      <c r="P35" s="56">
        <v>4867917</v>
      </c>
    </row>
    <row r="36" spans="1:16" ht="15" customHeight="1">
      <c r="A36" s="71"/>
      <c r="B36" s="21">
        <f aca="true" t="shared" si="15" ref="B36:L36">IF(B35=0,"(－)",IF(B35="－","(－)",B35/$B35*100))</f>
        <v>100</v>
      </c>
      <c r="C36" s="12">
        <f t="shared" si="15"/>
        <v>16.110461830058863</v>
      </c>
      <c r="D36" s="13">
        <f t="shared" si="15"/>
        <v>22.48664973161744</v>
      </c>
      <c r="E36" s="14">
        <f t="shared" si="15"/>
        <v>4.970480365749276</v>
      </c>
      <c r="F36" s="14">
        <f t="shared" si="15"/>
        <v>11.57859254691354</v>
      </c>
      <c r="G36" s="14" t="str">
        <f t="shared" si="15"/>
        <v>(－)</v>
      </c>
      <c r="H36" s="15">
        <f t="shared" si="15"/>
        <v>39.035722644280256</v>
      </c>
      <c r="I36" s="12">
        <f t="shared" si="15"/>
        <v>16.68146596055935</v>
      </c>
      <c r="J36" s="12">
        <f t="shared" si="15"/>
        <v>1.1141574362241418</v>
      </c>
      <c r="K36" s="12">
        <f t="shared" si="15"/>
        <v>24.898122977195925</v>
      </c>
      <c r="L36" s="12">
        <f t="shared" si="15"/>
        <v>2.1600774480248606</v>
      </c>
      <c r="M36" s="32"/>
      <c r="N36" s="33"/>
      <c r="O36" s="33"/>
      <c r="P36" s="32"/>
    </row>
    <row r="37" spans="1:16" ht="15" customHeight="1">
      <c r="A37" s="71" t="s">
        <v>35</v>
      </c>
      <c r="B37" s="27">
        <v>14103155</v>
      </c>
      <c r="C37" s="56">
        <v>1700532</v>
      </c>
      <c r="D37" s="57">
        <v>3868564</v>
      </c>
      <c r="E37" s="58">
        <v>678149</v>
      </c>
      <c r="F37" s="58">
        <v>2370034</v>
      </c>
      <c r="G37" s="58">
        <v>497</v>
      </c>
      <c r="H37" s="59">
        <v>6917243</v>
      </c>
      <c r="I37" s="56">
        <v>1653382</v>
      </c>
      <c r="J37" s="56">
        <v>105916</v>
      </c>
      <c r="K37" s="56">
        <v>3445980</v>
      </c>
      <c r="L37" s="56">
        <v>280102</v>
      </c>
      <c r="M37" s="56">
        <v>4813463</v>
      </c>
      <c r="N37" s="27">
        <v>18916618</v>
      </c>
      <c r="O37" s="27">
        <v>14389243</v>
      </c>
      <c r="P37" s="56">
        <v>4527375</v>
      </c>
    </row>
    <row r="38" spans="1:16" ht="15" customHeight="1">
      <c r="A38" s="71"/>
      <c r="B38" s="21">
        <f aca="true" t="shared" si="16" ref="B38:L38">IF(B37=0,"(－)",IF(B37="－","(－)",B37/$B37*100))</f>
        <v>100</v>
      </c>
      <c r="C38" s="12">
        <f t="shared" si="16"/>
        <v>12.057812595834053</v>
      </c>
      <c r="D38" s="13">
        <f t="shared" si="16"/>
        <v>27.43048629898771</v>
      </c>
      <c r="E38" s="14">
        <f t="shared" si="16"/>
        <v>4.808491433299854</v>
      </c>
      <c r="F38" s="14">
        <f t="shared" si="16"/>
        <v>16.804991507219484</v>
      </c>
      <c r="G38" s="14">
        <f t="shared" si="16"/>
        <v>0.0035240341611504663</v>
      </c>
      <c r="H38" s="15">
        <f t="shared" si="16"/>
        <v>49.04748618305621</v>
      </c>
      <c r="I38" s="12">
        <f t="shared" si="16"/>
        <v>11.723490240304386</v>
      </c>
      <c r="J38" s="12">
        <f t="shared" si="16"/>
        <v>0.7510092599847339</v>
      </c>
      <c r="K38" s="12">
        <f t="shared" si="16"/>
        <v>24.434107120002583</v>
      </c>
      <c r="L38" s="12">
        <f t="shared" si="16"/>
        <v>1.986094600818044</v>
      </c>
      <c r="M38" s="32"/>
      <c r="N38" s="33"/>
      <c r="O38" s="33"/>
      <c r="P38" s="32"/>
    </row>
    <row r="39" spans="1:16" ht="15" customHeight="1">
      <c r="A39" s="71" t="s">
        <v>36</v>
      </c>
      <c r="B39" s="27">
        <v>11966656</v>
      </c>
      <c r="C39" s="56">
        <v>1478839</v>
      </c>
      <c r="D39" s="57">
        <v>2768296</v>
      </c>
      <c r="E39" s="58">
        <v>502560</v>
      </c>
      <c r="F39" s="58">
        <v>1794837</v>
      </c>
      <c r="G39" s="58">
        <v>415</v>
      </c>
      <c r="H39" s="59">
        <v>5066109</v>
      </c>
      <c r="I39" s="56">
        <v>2117681</v>
      </c>
      <c r="J39" s="56">
        <v>122743</v>
      </c>
      <c r="K39" s="56">
        <v>3083573</v>
      </c>
      <c r="L39" s="56">
        <v>97712</v>
      </c>
      <c r="M39" s="56">
        <v>4502021</v>
      </c>
      <c r="N39" s="27">
        <v>16468678</v>
      </c>
      <c r="O39" s="27">
        <v>11820668</v>
      </c>
      <c r="P39" s="56">
        <v>4648010</v>
      </c>
    </row>
    <row r="40" spans="1:16" ht="15" customHeight="1">
      <c r="A40" s="71"/>
      <c r="B40" s="21">
        <f aca="true" t="shared" si="17" ref="B40:L40">IF(B39=0,"(－)",IF(B39="－","(－)",B39/$B39*100))</f>
        <v>100</v>
      </c>
      <c r="C40" s="12">
        <f t="shared" si="17"/>
        <v>12.357997087908268</v>
      </c>
      <c r="D40" s="13">
        <f t="shared" si="17"/>
        <v>23.13341337797293</v>
      </c>
      <c r="E40" s="14">
        <f t="shared" si="17"/>
        <v>4.199669481599537</v>
      </c>
      <c r="F40" s="14">
        <f t="shared" si="17"/>
        <v>14.998651252279668</v>
      </c>
      <c r="G40" s="14">
        <f t="shared" si="17"/>
        <v>0.0034679696650425982</v>
      </c>
      <c r="H40" s="15">
        <f t="shared" si="17"/>
        <v>42.33521043807059</v>
      </c>
      <c r="I40" s="12">
        <f t="shared" si="17"/>
        <v>17.696514381294158</v>
      </c>
      <c r="J40" s="12">
        <f t="shared" si="17"/>
        <v>1.0257084351718642</v>
      </c>
      <c r="K40" s="12">
        <f t="shared" si="17"/>
        <v>25.768042467335906</v>
      </c>
      <c r="L40" s="12">
        <f t="shared" si="17"/>
        <v>0.8165355467726322</v>
      </c>
      <c r="M40" s="32"/>
      <c r="N40" s="33"/>
      <c r="O40" s="33"/>
      <c r="P40" s="32"/>
    </row>
    <row r="41" spans="1:16" ht="15" customHeight="1">
      <c r="A41" s="71" t="s">
        <v>37</v>
      </c>
      <c r="B41" s="27">
        <v>11554092</v>
      </c>
      <c r="C41" s="56">
        <v>1365762</v>
      </c>
      <c r="D41" s="57">
        <v>2777735</v>
      </c>
      <c r="E41" s="58">
        <v>613332</v>
      </c>
      <c r="F41" s="58">
        <v>1831104</v>
      </c>
      <c r="G41" s="58">
        <v>197</v>
      </c>
      <c r="H41" s="59">
        <v>5222369</v>
      </c>
      <c r="I41" s="56">
        <v>1739809</v>
      </c>
      <c r="J41" s="56">
        <v>133702</v>
      </c>
      <c r="K41" s="56">
        <v>2968021</v>
      </c>
      <c r="L41" s="56">
        <v>124430</v>
      </c>
      <c r="M41" s="56">
        <v>4631188</v>
      </c>
      <c r="N41" s="27">
        <v>16185281</v>
      </c>
      <c r="O41" s="27">
        <v>11674864</v>
      </c>
      <c r="P41" s="56">
        <v>4510417</v>
      </c>
    </row>
    <row r="42" spans="1:16" ht="15" customHeight="1">
      <c r="A42" s="71"/>
      <c r="B42" s="21">
        <f aca="true" t="shared" si="18" ref="B42:L42">IF(B41=0,"(－)",IF(B41="－","(－)",B41/$B41*100))</f>
        <v>100</v>
      </c>
      <c r="C42" s="12">
        <f t="shared" si="18"/>
        <v>11.820591354128043</v>
      </c>
      <c r="D42" s="13">
        <f t="shared" si="18"/>
        <v>24.04113624852563</v>
      </c>
      <c r="E42" s="14">
        <f t="shared" si="18"/>
        <v>5.308353092566685</v>
      </c>
      <c r="F42" s="14">
        <f t="shared" si="18"/>
        <v>15.848099530452068</v>
      </c>
      <c r="G42" s="14">
        <f t="shared" si="18"/>
        <v>0.0017050236401094953</v>
      </c>
      <c r="H42" s="15">
        <f t="shared" si="18"/>
        <v>45.19930255012683</v>
      </c>
      <c r="I42" s="12">
        <f t="shared" si="18"/>
        <v>15.057946569925182</v>
      </c>
      <c r="J42" s="12">
        <f t="shared" si="18"/>
        <v>1.1571831001518769</v>
      </c>
      <c r="K42" s="12">
        <f t="shared" si="18"/>
        <v>25.688050605794032</v>
      </c>
      <c r="L42" s="12">
        <f t="shared" si="18"/>
        <v>1.076934474816368</v>
      </c>
      <c r="M42" s="32"/>
      <c r="N42" s="33"/>
      <c r="O42" s="33"/>
      <c r="P42" s="32"/>
    </row>
    <row r="43" spans="1:16" ht="15" customHeight="1">
      <c r="A43" s="71" t="s">
        <v>38</v>
      </c>
      <c r="B43" s="27">
        <f>C43+H43+SUM(I43:L43)</f>
        <v>10831274.805</v>
      </c>
      <c r="C43" s="56">
        <v>1387995.751</v>
      </c>
      <c r="D43" s="57">
        <v>2521818.505</v>
      </c>
      <c r="E43" s="58">
        <v>484243.501</v>
      </c>
      <c r="F43" s="58">
        <v>1412465.364</v>
      </c>
      <c r="G43" s="58">
        <v>195.719</v>
      </c>
      <c r="H43" s="59">
        <f>SUM(D43:G43)</f>
        <v>4418723.089</v>
      </c>
      <c r="I43" s="56">
        <v>1966538.524</v>
      </c>
      <c r="J43" s="56">
        <v>163963.397</v>
      </c>
      <c r="K43" s="56">
        <v>2784287.845</v>
      </c>
      <c r="L43" s="56">
        <v>109766.199</v>
      </c>
      <c r="M43" s="56">
        <v>4405167.199</v>
      </c>
      <c r="N43" s="27">
        <f>B43+M43</f>
        <v>15236442.004</v>
      </c>
      <c r="O43" s="27">
        <v>10512290.336</v>
      </c>
      <c r="P43" s="27">
        <f>N43-O43</f>
        <v>4724151.668000001</v>
      </c>
    </row>
    <row r="44" spans="1:16" ht="15" customHeight="1">
      <c r="A44" s="71"/>
      <c r="B44" s="21">
        <f aca="true" t="shared" si="19" ref="B44:L44">IF(B43=0,"(－)",IF(B43="－","(－)",B43/$B43*100))</f>
        <v>100</v>
      </c>
      <c r="C44" s="12">
        <f t="shared" si="19"/>
        <v>12.814703495097962</v>
      </c>
      <c r="D44" s="13">
        <f t="shared" si="19"/>
        <v>23.282748802900493</v>
      </c>
      <c r="E44" s="14">
        <f t="shared" si="19"/>
        <v>4.4707895397175275</v>
      </c>
      <c r="F44" s="14">
        <f t="shared" si="19"/>
        <v>13.040619774026682</v>
      </c>
      <c r="G44" s="14">
        <f t="shared" si="19"/>
        <v>0.0018069802818561208</v>
      </c>
      <c r="H44" s="15">
        <f t="shared" si="19"/>
        <v>40.79596509692656</v>
      </c>
      <c r="I44" s="12">
        <f t="shared" si="19"/>
        <v>18.156113286796067</v>
      </c>
      <c r="J44" s="12">
        <f t="shared" si="19"/>
        <v>1.5137959284747369</v>
      </c>
      <c r="K44" s="12">
        <f t="shared" si="19"/>
        <v>25.706003172541614</v>
      </c>
      <c r="L44" s="12">
        <f t="shared" si="19"/>
        <v>1.0134190201630655</v>
      </c>
      <c r="M44" s="32"/>
      <c r="N44" s="33"/>
      <c r="O44" s="33"/>
      <c r="P44" s="32"/>
    </row>
    <row r="45" spans="1:16" ht="15" customHeight="1">
      <c r="A45" s="71" t="s">
        <v>41</v>
      </c>
      <c r="B45" s="27">
        <v>11994773.586</v>
      </c>
      <c r="C45" s="56">
        <v>1295185.498</v>
      </c>
      <c r="D45" s="57">
        <v>3386736.8150000004</v>
      </c>
      <c r="E45" s="58">
        <v>490910.402</v>
      </c>
      <c r="F45" s="58">
        <v>1726962.093</v>
      </c>
      <c r="G45" s="58">
        <v>400.579</v>
      </c>
      <c r="H45" s="59">
        <v>5605009.889</v>
      </c>
      <c r="I45" s="56">
        <v>1559379.095</v>
      </c>
      <c r="J45" s="56">
        <v>150003.367</v>
      </c>
      <c r="K45" s="56">
        <v>3178425.73</v>
      </c>
      <c r="L45" s="56">
        <v>206770.00699999998</v>
      </c>
      <c r="M45" s="56">
        <v>4712885.94</v>
      </c>
      <c r="N45" s="56">
        <v>16707659.526</v>
      </c>
      <c r="O45" s="56">
        <v>12458153.072999999</v>
      </c>
      <c r="P45" s="56">
        <v>4249506.453</v>
      </c>
    </row>
    <row r="46" spans="1:16" ht="15" customHeight="1">
      <c r="A46" s="71"/>
      <c r="B46" s="21">
        <f aca="true" t="shared" si="20" ref="B46:L46">IF(B45=0,"(－)",IF(B45="－","(－)",B45/$B45*100))</f>
        <v>100</v>
      </c>
      <c r="C46" s="12">
        <f t="shared" si="20"/>
        <v>10.797915347995465</v>
      </c>
      <c r="D46" s="13">
        <f t="shared" si="20"/>
        <v>28.235104153636676</v>
      </c>
      <c r="E46" s="14">
        <f t="shared" si="20"/>
        <v>4.0927025298166395</v>
      </c>
      <c r="F46" s="14">
        <f t="shared" si="20"/>
        <v>14.397621435853255</v>
      </c>
      <c r="G46" s="14">
        <f t="shared" si="20"/>
        <v>0.0033396128499461287</v>
      </c>
      <c r="H46" s="15">
        <f t="shared" si="20"/>
        <v>46.72876773215651</v>
      </c>
      <c r="I46" s="12">
        <f t="shared" si="20"/>
        <v>13.000487952686896</v>
      </c>
      <c r="J46" s="12">
        <f t="shared" si="20"/>
        <v>1.250572725900222</v>
      </c>
      <c r="K46" s="12">
        <f t="shared" si="20"/>
        <v>26.498422060336175</v>
      </c>
      <c r="L46" s="12">
        <f t="shared" si="20"/>
        <v>1.7238341809247386</v>
      </c>
      <c r="M46" s="32"/>
      <c r="N46" s="33"/>
      <c r="O46" s="33"/>
      <c r="P46" s="32"/>
    </row>
    <row r="47" spans="1:16" ht="15" customHeight="1">
      <c r="A47" s="71" t="s">
        <v>45</v>
      </c>
      <c r="B47" s="27">
        <v>9876221.365</v>
      </c>
      <c r="C47" s="56">
        <v>1172623.704</v>
      </c>
      <c r="D47" s="57">
        <v>2286844.662</v>
      </c>
      <c r="E47" s="58">
        <v>419968.003</v>
      </c>
      <c r="F47" s="58">
        <v>1355517.787</v>
      </c>
      <c r="G47" s="58">
        <v>441.881</v>
      </c>
      <c r="H47" s="59">
        <f>SUM(D47:G47)</f>
        <v>4062772.333</v>
      </c>
      <c r="I47" s="56">
        <v>1494614.029</v>
      </c>
      <c r="J47" s="56">
        <v>124171.596</v>
      </c>
      <c r="K47" s="56">
        <v>2918128.389</v>
      </c>
      <c r="L47" s="56">
        <v>103911.314</v>
      </c>
      <c r="M47" s="56">
        <v>4201427.014</v>
      </c>
      <c r="N47" s="56">
        <v>14077648.379</v>
      </c>
      <c r="O47" s="56">
        <v>9736230.716</v>
      </c>
      <c r="P47" s="56">
        <f>N47-O47</f>
        <v>4341417.663000001</v>
      </c>
    </row>
    <row r="48" spans="1:16" ht="15" customHeight="1">
      <c r="A48" s="71"/>
      <c r="B48" s="21">
        <f aca="true" t="shared" si="21" ref="B48:L48">IF(B47=0,"(－)",IF(B47="－","(－)",B47/$B47*100))</f>
        <v>100</v>
      </c>
      <c r="C48" s="12">
        <f t="shared" si="21"/>
        <v>11.873201912581877</v>
      </c>
      <c r="D48" s="13">
        <f t="shared" si="21"/>
        <v>23.15505675180864</v>
      </c>
      <c r="E48" s="14">
        <f t="shared" si="21"/>
        <v>4.25231459967382</v>
      </c>
      <c r="F48" s="14">
        <f t="shared" si="21"/>
        <v>13.725064849232446</v>
      </c>
      <c r="G48" s="14">
        <f t="shared" si="21"/>
        <v>0.004474190924536855</v>
      </c>
      <c r="H48" s="15">
        <f t="shared" si="21"/>
        <v>41.13691039163945</v>
      </c>
      <c r="I48" s="12">
        <f t="shared" si="21"/>
        <v>15.133460194571086</v>
      </c>
      <c r="J48" s="12">
        <f t="shared" si="21"/>
        <v>1.257278380171261</v>
      </c>
      <c r="K48" s="12">
        <f t="shared" si="21"/>
        <v>29.547012781036425</v>
      </c>
      <c r="L48" s="12">
        <f t="shared" si="21"/>
        <v>1.0521363399999084</v>
      </c>
      <c r="M48" s="32"/>
      <c r="N48" s="33"/>
      <c r="O48" s="33"/>
      <c r="P48" s="32"/>
    </row>
    <row r="49" spans="1:16" ht="15" customHeight="1">
      <c r="A49" s="71" t="s">
        <v>47</v>
      </c>
      <c r="B49" s="27">
        <v>10000103</v>
      </c>
      <c r="C49" s="56">
        <v>1055186</v>
      </c>
      <c r="D49" s="57">
        <v>2375185</v>
      </c>
      <c r="E49" s="58">
        <v>421655</v>
      </c>
      <c r="F49" s="58">
        <v>1510183</v>
      </c>
      <c r="G49" s="58">
        <v>186</v>
      </c>
      <c r="H49" s="59">
        <f>SUM(D49:G49)</f>
        <v>4307209</v>
      </c>
      <c r="I49" s="56">
        <v>1102048</v>
      </c>
      <c r="J49" s="56">
        <v>141632</v>
      </c>
      <c r="K49" s="56">
        <v>3103496</v>
      </c>
      <c r="L49" s="56">
        <v>290531</v>
      </c>
      <c r="M49" s="56">
        <v>4201467</v>
      </c>
      <c r="N49" s="56">
        <v>14201570</v>
      </c>
      <c r="O49" s="56">
        <v>10013876</v>
      </c>
      <c r="P49" s="56">
        <f>N49-O49</f>
        <v>4187694</v>
      </c>
    </row>
    <row r="50" spans="1:16" ht="15" customHeight="1">
      <c r="A50" s="71"/>
      <c r="B50" s="21">
        <f aca="true" t="shared" si="22" ref="B50:L50">IF(B49=0,"(－)",IF(B49="－","(－)",B49/$B49*100))</f>
        <v>100</v>
      </c>
      <c r="C50" s="12">
        <f t="shared" si="22"/>
        <v>10.551751316961436</v>
      </c>
      <c r="D50" s="13">
        <f t="shared" si="22"/>
        <v>23.751605358464808</v>
      </c>
      <c r="E50" s="14">
        <f t="shared" si="22"/>
        <v>4.216506569982329</v>
      </c>
      <c r="F50" s="14">
        <f t="shared" si="22"/>
        <v>15.101674452753135</v>
      </c>
      <c r="G50" s="14">
        <f t="shared" si="22"/>
        <v>0.0018599808421973253</v>
      </c>
      <c r="H50" s="15">
        <f t="shared" si="22"/>
        <v>43.07164636204247</v>
      </c>
      <c r="I50" s="12">
        <f t="shared" si="22"/>
        <v>11.02036649022515</v>
      </c>
      <c r="J50" s="12">
        <f t="shared" si="22"/>
        <v>1.4163054120542558</v>
      </c>
      <c r="K50" s="12">
        <f t="shared" si="22"/>
        <v>31.034640343204465</v>
      </c>
      <c r="L50" s="12">
        <f t="shared" si="22"/>
        <v>2.905280075615221</v>
      </c>
      <c r="M50" s="32"/>
      <c r="N50" s="33"/>
      <c r="O50" s="33"/>
      <c r="P50" s="32"/>
    </row>
    <row r="51" spans="1:16" ht="15" customHeight="1">
      <c r="A51" s="71" t="s">
        <v>52</v>
      </c>
      <c r="B51" s="27">
        <v>9348778.705</v>
      </c>
      <c r="C51" s="56">
        <v>1077104.409</v>
      </c>
      <c r="D51" s="57">
        <v>2412208.198</v>
      </c>
      <c r="E51" s="58">
        <v>324190.889</v>
      </c>
      <c r="F51" s="58">
        <v>1210455.3939999999</v>
      </c>
      <c r="G51" s="58">
        <v>477.44</v>
      </c>
      <c r="H51" s="59">
        <v>3947331.921</v>
      </c>
      <c r="I51" s="56">
        <v>1289405.488</v>
      </c>
      <c r="J51" s="56">
        <v>146691.187</v>
      </c>
      <c r="K51" s="56">
        <v>2567702.514</v>
      </c>
      <c r="L51" s="56">
        <v>320543.186</v>
      </c>
      <c r="M51" s="56">
        <v>4154897.397</v>
      </c>
      <c r="N51" s="56">
        <v>13503676.106</v>
      </c>
      <c r="O51" s="56">
        <v>9147652.961</v>
      </c>
      <c r="P51" s="56">
        <f>N51-O51</f>
        <v>4356023.145000001</v>
      </c>
    </row>
    <row r="52" spans="1:16" ht="15" customHeight="1">
      <c r="A52" s="71"/>
      <c r="B52" s="21">
        <f aca="true" t="shared" si="23" ref="B52:L52">IF(B51=0,"(－)",IF(B51="－","(－)",B51/$B51*100))</f>
        <v>100</v>
      </c>
      <c r="C52" s="12">
        <f t="shared" si="23"/>
        <v>11.521338166063693</v>
      </c>
      <c r="D52" s="13">
        <f t="shared" si="23"/>
        <v>25.802388462889603</v>
      </c>
      <c r="E52" s="14">
        <f t="shared" si="23"/>
        <v>3.46773519012289</v>
      </c>
      <c r="F52" s="14">
        <f t="shared" si="23"/>
        <v>12.947738225449843</v>
      </c>
      <c r="G52" s="14">
        <f t="shared" si="23"/>
        <v>0.005106977232701542</v>
      </c>
      <c r="H52" s="15">
        <f t="shared" si="23"/>
        <v>42.22296885569504</v>
      </c>
      <c r="I52" s="12">
        <f t="shared" si="23"/>
        <v>13.792234565466696</v>
      </c>
      <c r="J52" s="12">
        <f t="shared" si="23"/>
        <v>1.5690946553430052</v>
      </c>
      <c r="K52" s="12">
        <f t="shared" si="23"/>
        <v>27.465646530136794</v>
      </c>
      <c r="L52" s="12">
        <f t="shared" si="23"/>
        <v>3.4287172272947712</v>
      </c>
      <c r="M52" s="32"/>
      <c r="N52" s="33"/>
      <c r="O52" s="33"/>
      <c r="P52" s="32"/>
    </row>
    <row r="53" spans="1:16" ht="15" customHeight="1">
      <c r="A53" s="71" t="s">
        <v>54</v>
      </c>
      <c r="B53" s="27">
        <v>9682445.303</v>
      </c>
      <c r="C53" s="27">
        <v>1022931</v>
      </c>
      <c r="D53" s="28">
        <v>2785419</v>
      </c>
      <c r="E53" s="29">
        <v>257481</v>
      </c>
      <c r="F53" s="29">
        <v>1326241.2219999998</v>
      </c>
      <c r="G53" s="29">
        <v>0</v>
      </c>
      <c r="H53" s="30">
        <v>4369141</v>
      </c>
      <c r="I53" s="27">
        <v>1172517.488</v>
      </c>
      <c r="J53" s="27">
        <v>169224</v>
      </c>
      <c r="K53" s="27">
        <v>2650857.142</v>
      </c>
      <c r="L53" s="27">
        <v>297775.217</v>
      </c>
      <c r="M53" s="27">
        <v>4337589.481</v>
      </c>
      <c r="N53" s="27">
        <v>14020033.784</v>
      </c>
      <c r="O53" s="27">
        <v>9915693.405</v>
      </c>
      <c r="P53" s="27">
        <v>4104340.3790000007</v>
      </c>
    </row>
    <row r="54" spans="1:16" ht="15" customHeight="1">
      <c r="A54" s="71"/>
      <c r="B54" s="21">
        <v>100</v>
      </c>
      <c r="C54" s="12">
        <v>10.564794243485746</v>
      </c>
      <c r="D54" s="13">
        <v>28.767714465032597</v>
      </c>
      <c r="E54" s="14">
        <v>2.6592559208180844</v>
      </c>
      <c r="F54" s="14">
        <v>13.697378921304917</v>
      </c>
      <c r="G54" s="14" t="s">
        <v>60</v>
      </c>
      <c r="H54" s="15">
        <v>45.12434930715559</v>
      </c>
      <c r="I54" s="12">
        <v>12.109724881551443</v>
      </c>
      <c r="J54" s="12">
        <v>1.7477464287618296</v>
      </c>
      <c r="K54" s="12">
        <v>27.377971773087744</v>
      </c>
      <c r="L54" s="12">
        <v>3.075413365957643</v>
      </c>
      <c r="M54" s="32"/>
      <c r="N54" s="33"/>
      <c r="O54" s="33"/>
      <c r="P54" s="32"/>
    </row>
    <row r="55" spans="1:16" ht="15" customHeight="1">
      <c r="A55" s="71" t="s">
        <v>55</v>
      </c>
      <c r="B55" s="27">
        <v>9083406.386</v>
      </c>
      <c r="C55" s="27">
        <v>986098.291</v>
      </c>
      <c r="D55" s="27">
        <v>1989339.17</v>
      </c>
      <c r="E55" s="27">
        <v>239904.78100000002</v>
      </c>
      <c r="F55" s="27">
        <v>1322611.109</v>
      </c>
      <c r="G55" s="27">
        <v>0</v>
      </c>
      <c r="H55" s="27">
        <v>3551855.06</v>
      </c>
      <c r="I55" s="27">
        <v>1178040.517</v>
      </c>
      <c r="J55" s="27">
        <v>124999.116</v>
      </c>
      <c r="K55" s="27">
        <v>2872649.449</v>
      </c>
      <c r="L55" s="27">
        <v>369763.95300000004</v>
      </c>
      <c r="M55" s="27">
        <v>4096861.9699999997</v>
      </c>
      <c r="N55" s="27">
        <v>13180268.356</v>
      </c>
      <c r="O55" s="27">
        <v>8518163.887999998</v>
      </c>
      <c r="P55" s="27">
        <v>4662104.468000002</v>
      </c>
    </row>
    <row r="56" spans="1:16" ht="15" customHeight="1">
      <c r="A56" s="71"/>
      <c r="B56" s="21">
        <v>100</v>
      </c>
      <c r="C56" s="12">
        <v>10.856040664654678</v>
      </c>
      <c r="D56" s="13">
        <v>21.90080555094521</v>
      </c>
      <c r="E56" s="14">
        <v>2.6411323109990823</v>
      </c>
      <c r="F56" s="14">
        <v>14.56073914119381</v>
      </c>
      <c r="G56" s="14" t="s">
        <v>60</v>
      </c>
      <c r="H56" s="15">
        <v>39.102677003138105</v>
      </c>
      <c r="I56" s="12">
        <v>12.969149093843042</v>
      </c>
      <c r="J56" s="12">
        <v>1.3761259893937767</v>
      </c>
      <c r="K56" s="12">
        <v>31.62524417521971</v>
      </c>
      <c r="L56" s="12">
        <v>4.0707630737506895</v>
      </c>
      <c r="M56" s="32"/>
      <c r="N56" s="33"/>
      <c r="O56" s="33"/>
      <c r="P56" s="32"/>
    </row>
    <row r="57" spans="1:16" ht="15" customHeight="1">
      <c r="A57" s="71" t="s">
        <v>61</v>
      </c>
      <c r="B57" s="27">
        <v>7769971</v>
      </c>
      <c r="C57" s="27">
        <v>970044</v>
      </c>
      <c r="D57" s="28">
        <v>1730560</v>
      </c>
      <c r="E57" s="29">
        <v>189484</v>
      </c>
      <c r="F57" s="29">
        <v>1105795</v>
      </c>
      <c r="G57" s="29">
        <v>0</v>
      </c>
      <c r="H57" s="30">
        <f>SUM(D57,E57,F57,G57)</f>
        <v>3025839</v>
      </c>
      <c r="I57" s="27">
        <v>1009467</v>
      </c>
      <c r="J57" s="27">
        <v>65958</v>
      </c>
      <c r="K57" s="27">
        <v>2351104</v>
      </c>
      <c r="L57" s="27">
        <v>347558</v>
      </c>
      <c r="M57" s="27">
        <v>4574694</v>
      </c>
      <c r="N57" s="27">
        <f>B57+M57-1</f>
        <v>12344664</v>
      </c>
      <c r="O57" s="27">
        <v>7891743</v>
      </c>
      <c r="P57" s="27">
        <f>N57-O57</f>
        <v>4452921</v>
      </c>
    </row>
    <row r="58" spans="1:16" ht="15" customHeight="1">
      <c r="A58" s="71"/>
      <c r="B58" s="21">
        <f>IF(B57=0,"(－)",IF(B57="－","(－)",B57/$B57*100))</f>
        <v>100</v>
      </c>
      <c r="C58" s="12">
        <f aca="true" t="shared" si="24" ref="C58:L58">IF(C57=0,"(－)",IF(C57="－","(－)",C57/$B57*100))</f>
        <v>12.484525360519363</v>
      </c>
      <c r="D58" s="13">
        <f t="shared" si="24"/>
        <v>22.272412599738146</v>
      </c>
      <c r="E58" s="14">
        <f t="shared" si="24"/>
        <v>2.4386706205209774</v>
      </c>
      <c r="F58" s="14">
        <f t="shared" si="24"/>
        <v>14.231648998432556</v>
      </c>
      <c r="G58" s="14" t="str">
        <f t="shared" si="24"/>
        <v>(－)</v>
      </c>
      <c r="H58" s="15">
        <f t="shared" si="24"/>
        <v>38.94273221869168</v>
      </c>
      <c r="I58" s="12">
        <f t="shared" si="24"/>
        <v>12.991901771576753</v>
      </c>
      <c r="J58" s="12">
        <f t="shared" si="24"/>
        <v>0.848883477171279</v>
      </c>
      <c r="K58" s="12">
        <f t="shared" si="24"/>
        <v>30.258851673963775</v>
      </c>
      <c r="L58" s="12">
        <f t="shared" si="24"/>
        <v>4.473092628016243</v>
      </c>
      <c r="M58" s="32"/>
      <c r="N58" s="33"/>
      <c r="O58" s="33"/>
      <c r="P58" s="32"/>
    </row>
    <row r="59" spans="1:16" ht="15" customHeight="1">
      <c r="A59" s="72" t="s">
        <v>70</v>
      </c>
      <c r="B59" s="27">
        <v>8706767.089</v>
      </c>
      <c r="C59" s="27">
        <v>924246.402</v>
      </c>
      <c r="D59" s="28">
        <v>1778102.145</v>
      </c>
      <c r="E59" s="29">
        <v>273366.481</v>
      </c>
      <c r="F59" s="29">
        <v>1491040.698</v>
      </c>
      <c r="G59" s="29">
        <v>0</v>
      </c>
      <c r="H59" s="30">
        <v>3542509.324</v>
      </c>
      <c r="I59" s="27">
        <v>1078973.153</v>
      </c>
      <c r="J59" s="27">
        <v>58142.332</v>
      </c>
      <c r="K59" s="27">
        <v>2741253.187</v>
      </c>
      <c r="L59" s="27">
        <v>361642.691</v>
      </c>
      <c r="M59" s="27">
        <v>4404584.077</v>
      </c>
      <c r="N59" s="27">
        <v>13111351.166</v>
      </c>
      <c r="O59" s="27">
        <v>8006737.124</v>
      </c>
      <c r="P59" s="27">
        <f>N59-O59</f>
        <v>5104614.041999999</v>
      </c>
    </row>
    <row r="60" spans="1:16" ht="15" customHeight="1">
      <c r="A60" s="73"/>
      <c r="B60" s="21">
        <f>IF(B59=0,"(－)",IF(B59="－","(－)",B59/$B59*100))</f>
        <v>100</v>
      </c>
      <c r="C60" s="12">
        <f aca="true" t="shared" si="25" ref="C60:L60">IF(C59=0,"(－)",IF(C59="－","(－)",C59/$B59*100))</f>
        <v>10.615265029515712</v>
      </c>
      <c r="D60" s="13">
        <f t="shared" si="25"/>
        <v>20.42207086538961</v>
      </c>
      <c r="E60" s="14">
        <f t="shared" si="25"/>
        <v>3.1397013174426953</v>
      </c>
      <c r="F60" s="14">
        <f t="shared" si="25"/>
        <v>17.125078490772523</v>
      </c>
      <c r="G60" s="14" t="str">
        <f t="shared" si="25"/>
        <v>(－)</v>
      </c>
      <c r="H60" s="15">
        <f t="shared" si="25"/>
        <v>40.68685067360483</v>
      </c>
      <c r="I60" s="12">
        <f t="shared" si="25"/>
        <v>12.392351167440307</v>
      </c>
      <c r="J60" s="12">
        <f t="shared" si="25"/>
        <v>0.6677832472796494</v>
      </c>
      <c r="K60" s="12">
        <f t="shared" si="25"/>
        <v>31.484168107164123</v>
      </c>
      <c r="L60" s="12">
        <f t="shared" si="25"/>
        <v>4.1535817749953825</v>
      </c>
      <c r="M60" s="32"/>
      <c r="N60" s="33"/>
      <c r="O60" s="33"/>
      <c r="P60" s="32"/>
    </row>
    <row r="61" spans="1:16" ht="15" customHeight="1">
      <c r="A61" s="72" t="s">
        <v>69</v>
      </c>
      <c r="B61" s="27">
        <v>8701612.603</v>
      </c>
      <c r="C61" s="27">
        <v>897360.34</v>
      </c>
      <c r="D61" s="28">
        <v>2238779.245</v>
      </c>
      <c r="E61" s="29">
        <v>258435.116</v>
      </c>
      <c r="F61" s="29">
        <v>1288319.874</v>
      </c>
      <c r="G61" s="29">
        <v>0</v>
      </c>
      <c r="H61" s="30">
        <v>3785534.235</v>
      </c>
      <c r="I61" s="27">
        <v>1102526.723</v>
      </c>
      <c r="J61" s="27">
        <v>66800.102</v>
      </c>
      <c r="K61" s="27">
        <v>2524983.942</v>
      </c>
      <c r="L61" s="27">
        <v>324407.261</v>
      </c>
      <c r="M61" s="27">
        <v>4995448.167</v>
      </c>
      <c r="N61" s="27">
        <v>13697060.77</v>
      </c>
      <c r="O61" s="27">
        <v>9372875.344</v>
      </c>
      <c r="P61" s="27">
        <v>4324185.425999999</v>
      </c>
    </row>
    <row r="62" spans="1:16" ht="15" customHeight="1">
      <c r="A62" s="73"/>
      <c r="B62" s="21">
        <f>IF(B61=0,"(－)",IF(B61="－","(－)",B61/$B61*100))</f>
        <v>100</v>
      </c>
      <c r="C62" s="12">
        <f aca="true" t="shared" si="26" ref="C62:L62">IF(C61=0,"(－)",IF(C61="－","(－)",C61/$B61*100))</f>
        <v>10.312575162109868</v>
      </c>
      <c r="D62" s="13">
        <f t="shared" si="26"/>
        <v>25.728325853395845</v>
      </c>
      <c r="E62" s="14">
        <f t="shared" si="26"/>
        <v>2.9699680713308356</v>
      </c>
      <c r="F62" s="14">
        <f t="shared" si="26"/>
        <v>14.805530110083668</v>
      </c>
      <c r="G62" s="14" t="str">
        <f t="shared" si="26"/>
        <v>(－)</v>
      </c>
      <c r="H62" s="15">
        <f t="shared" si="26"/>
        <v>43.50382403481034</v>
      </c>
      <c r="I62" s="12">
        <f t="shared" si="26"/>
        <v>12.67037241602653</v>
      </c>
      <c r="J62" s="12">
        <f t="shared" si="26"/>
        <v>0.7676749706941648</v>
      </c>
      <c r="K62" s="12">
        <f t="shared" si="26"/>
        <v>29.017425357794913</v>
      </c>
      <c r="L62" s="12">
        <f t="shared" si="26"/>
        <v>3.7281280585641814</v>
      </c>
      <c r="M62" s="32"/>
      <c r="N62" s="33"/>
      <c r="O62" s="33"/>
      <c r="P62" s="32"/>
    </row>
    <row r="63" spans="1:16" ht="13.5">
      <c r="A63" s="72" t="s">
        <v>77</v>
      </c>
      <c r="B63" s="27">
        <v>7462399.606</v>
      </c>
      <c r="C63" s="27">
        <v>874121.82</v>
      </c>
      <c r="D63" s="28">
        <v>1715736.678</v>
      </c>
      <c r="E63" s="29">
        <v>161370.866</v>
      </c>
      <c r="F63" s="29">
        <v>924428.201</v>
      </c>
      <c r="G63" s="29">
        <v>0</v>
      </c>
      <c r="H63" s="30">
        <v>2801535.745</v>
      </c>
      <c r="I63" s="27">
        <v>1181150.926</v>
      </c>
      <c r="J63" s="27">
        <v>96218.486</v>
      </c>
      <c r="K63" s="27">
        <v>2260427.768</v>
      </c>
      <c r="L63" s="27">
        <v>248944.861</v>
      </c>
      <c r="M63" s="27">
        <v>4288358.164</v>
      </c>
      <c r="N63" s="27">
        <v>11750757.77</v>
      </c>
      <c r="O63" s="27">
        <v>7312681.023</v>
      </c>
      <c r="P63" s="27">
        <f>N63-O63</f>
        <v>4438076.7469999995</v>
      </c>
    </row>
    <row r="64" spans="1:16" ht="13.5">
      <c r="A64" s="73"/>
      <c r="B64" s="21">
        <f aca="true" t="shared" si="27" ref="B64:L64">IF(B63=0,"(－)",IF(B63="－","(－)",B63/$B63*100))</f>
        <v>100</v>
      </c>
      <c r="C64" s="12">
        <f t="shared" si="27"/>
        <v>11.713682811855573</v>
      </c>
      <c r="D64" s="13">
        <f t="shared" si="27"/>
        <v>22.991755582487098</v>
      </c>
      <c r="E64" s="14">
        <f t="shared" si="27"/>
        <v>2.1624527567547154</v>
      </c>
      <c r="F64" s="14">
        <f t="shared" si="27"/>
        <v>12.387814239493837</v>
      </c>
      <c r="G64" s="14" t="str">
        <f t="shared" si="27"/>
        <v>(－)</v>
      </c>
      <c r="H64" s="15">
        <f t="shared" si="27"/>
        <v>37.542022578735654</v>
      </c>
      <c r="I64" s="12">
        <f t="shared" si="27"/>
        <v>15.828031040448682</v>
      </c>
      <c r="J64" s="12">
        <f t="shared" si="27"/>
        <v>1.289377292561998</v>
      </c>
      <c r="K64" s="12">
        <f t="shared" si="27"/>
        <v>30.290896860877652</v>
      </c>
      <c r="L64" s="12">
        <f t="shared" si="27"/>
        <v>3.3359894155204532</v>
      </c>
      <c r="M64" s="32"/>
      <c r="N64" s="33"/>
      <c r="O64" s="33"/>
      <c r="P64" s="32"/>
    </row>
    <row r="65" spans="1:16" ht="13.5">
      <c r="A65" s="75" t="s">
        <v>79</v>
      </c>
      <c r="B65" s="60">
        <v>7825917.985</v>
      </c>
      <c r="C65" s="60">
        <v>868669.243</v>
      </c>
      <c r="D65" s="60">
        <v>1790282.494</v>
      </c>
      <c r="E65" s="60">
        <v>196785.05</v>
      </c>
      <c r="F65" s="60">
        <v>991249.909</v>
      </c>
      <c r="G65" s="61">
        <v>0</v>
      </c>
      <c r="H65" s="60">
        <v>2978317.453</v>
      </c>
      <c r="I65" s="60">
        <v>1030048.55</v>
      </c>
      <c r="J65" s="60">
        <v>90380.63</v>
      </c>
      <c r="K65" s="60">
        <v>2523501.116</v>
      </c>
      <c r="L65" s="60">
        <v>335000.993</v>
      </c>
      <c r="M65" s="60">
        <v>4410729.331</v>
      </c>
      <c r="N65" s="60">
        <v>12236647.316</v>
      </c>
      <c r="O65" s="60">
        <v>7515111.635</v>
      </c>
      <c r="P65" s="60">
        <f>N65-O65</f>
        <v>4721535.681</v>
      </c>
    </row>
    <row r="66" spans="1:16" ht="13.5">
      <c r="A66" s="76"/>
      <c r="B66" s="39">
        <f aca="true" t="shared" si="28" ref="B66:L66">IF(B65=0,"(－)",IF(B65="－","(－)",B65/$B65*100))</f>
        <v>100</v>
      </c>
      <c r="C66" s="39">
        <f t="shared" si="28"/>
        <v>11.099902205274644</v>
      </c>
      <c r="D66" s="39">
        <f t="shared" si="28"/>
        <v>22.876325786079647</v>
      </c>
      <c r="E66" s="39">
        <f t="shared" si="28"/>
        <v>2.5145299296156627</v>
      </c>
      <c r="F66" s="39">
        <f t="shared" si="28"/>
        <v>12.666244533867294</v>
      </c>
      <c r="G66" s="40" t="str">
        <f t="shared" si="28"/>
        <v>(－)</v>
      </c>
      <c r="H66" s="39">
        <f t="shared" si="28"/>
        <v>38.05710024956261</v>
      </c>
      <c r="I66" s="39">
        <f t="shared" si="28"/>
        <v>13.162015650742855</v>
      </c>
      <c r="J66" s="39">
        <f t="shared" si="28"/>
        <v>1.1548885405294724</v>
      </c>
      <c r="K66" s="39">
        <f t="shared" si="28"/>
        <v>32.24543268708942</v>
      </c>
      <c r="L66" s="39">
        <f t="shared" si="28"/>
        <v>4.280660666800995</v>
      </c>
      <c r="M66" s="41"/>
      <c r="N66" s="41"/>
      <c r="O66" s="41"/>
      <c r="P66" s="41"/>
    </row>
    <row r="67" spans="1:16" ht="13.5">
      <c r="A67" s="75" t="s">
        <v>85</v>
      </c>
      <c r="B67" s="60">
        <v>7033262</v>
      </c>
      <c r="C67" s="60">
        <v>876854</v>
      </c>
      <c r="D67" s="60">
        <v>1515440</v>
      </c>
      <c r="E67" s="60">
        <v>130605</v>
      </c>
      <c r="F67" s="60">
        <v>1028555</v>
      </c>
      <c r="G67" s="67">
        <v>0</v>
      </c>
      <c r="H67" s="68">
        <v>2674600</v>
      </c>
      <c r="I67" s="60">
        <v>1207659</v>
      </c>
      <c r="J67" s="60">
        <v>85264</v>
      </c>
      <c r="K67" s="60">
        <v>1961543</v>
      </c>
      <c r="L67" s="60">
        <v>227342</v>
      </c>
      <c r="M67" s="60">
        <v>4753840</v>
      </c>
      <c r="N67" s="60">
        <v>11787101</v>
      </c>
      <c r="O67" s="60">
        <v>6714891</v>
      </c>
      <c r="P67" s="60">
        <f>N67-O67</f>
        <v>5072210</v>
      </c>
    </row>
    <row r="68" spans="1:16" ht="13.5">
      <c r="A68" s="76"/>
      <c r="B68" s="39">
        <f>IF(B67=0,"(－)",IF(B67="－","(－)",B67/$B67*100))</f>
        <v>100</v>
      </c>
      <c r="C68" s="39">
        <f aca="true" t="shared" si="29" ref="C68:L68">IF(C67=0,"(－)",IF(C67="－","(－)",C67/$B67*100))</f>
        <v>12.467244928455672</v>
      </c>
      <c r="D68" s="39">
        <f t="shared" si="29"/>
        <v>21.546758815468557</v>
      </c>
      <c r="E68" s="39">
        <f t="shared" si="29"/>
        <v>1.8569619616047293</v>
      </c>
      <c r="F68" s="39">
        <f t="shared" si="29"/>
        <v>14.624153060130563</v>
      </c>
      <c r="G68" s="40" t="str">
        <f t="shared" si="29"/>
        <v>(－)</v>
      </c>
      <c r="H68" s="39">
        <f t="shared" si="29"/>
        <v>38.02787383720385</v>
      </c>
      <c r="I68" s="39">
        <f t="shared" si="29"/>
        <v>17.1706812571464</v>
      </c>
      <c r="J68" s="39">
        <f t="shared" si="29"/>
        <v>1.212296655520582</v>
      </c>
      <c r="K68" s="39">
        <f t="shared" si="29"/>
        <v>27.88951982735749</v>
      </c>
      <c r="L68" s="39">
        <f t="shared" si="29"/>
        <v>3.2323834943160086</v>
      </c>
      <c r="M68" s="41"/>
      <c r="N68" s="41"/>
      <c r="O68" s="41"/>
      <c r="P68" s="41"/>
    </row>
  </sheetData>
  <sheetProtection/>
  <mergeCells count="35">
    <mergeCell ref="A67:A68"/>
    <mergeCell ref="A65:A66"/>
    <mergeCell ref="D3:H3"/>
    <mergeCell ref="A5:A6"/>
    <mergeCell ref="A7:A8"/>
    <mergeCell ref="A9:A10"/>
    <mergeCell ref="A11:A12"/>
    <mergeCell ref="A19:A20"/>
    <mergeCell ref="B3:B4"/>
    <mergeCell ref="A13:A14"/>
    <mergeCell ref="A15:A16"/>
    <mergeCell ref="C3:C4"/>
    <mergeCell ref="A17:A18"/>
    <mergeCell ref="A61:A62"/>
    <mergeCell ref="A55:A56"/>
    <mergeCell ref="A51:A52"/>
    <mergeCell ref="A43:A44"/>
    <mergeCell ref="A37:A38"/>
    <mergeCell ref="A25:A26"/>
    <mergeCell ref="A27:A28"/>
    <mergeCell ref="A29:A30"/>
    <mergeCell ref="A35:A36"/>
    <mergeCell ref="A21:A22"/>
    <mergeCell ref="A23:A24"/>
    <mergeCell ref="A31:A32"/>
    <mergeCell ref="A33:A34"/>
    <mergeCell ref="A39:A40"/>
    <mergeCell ref="A59:A60"/>
    <mergeCell ref="A57:A58"/>
    <mergeCell ref="A41:A42"/>
    <mergeCell ref="A53:A54"/>
    <mergeCell ref="A63:A64"/>
    <mergeCell ref="A47:A48"/>
    <mergeCell ref="A45:A46"/>
    <mergeCell ref="A49:A50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85" zoomScaleSheetLayoutView="85" zoomScalePageLayoutView="0" workbookViewId="0" topLeftCell="A1">
      <pane xSplit="1" ySplit="4" topLeftCell="B53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F4" sqref="F4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93</v>
      </c>
    </row>
    <row r="2" spans="1:16" ht="21" customHeight="1">
      <c r="A2" s="44" t="s">
        <v>43</v>
      </c>
      <c r="P2" s="45" t="s">
        <v>83</v>
      </c>
    </row>
    <row r="3" spans="1:21" ht="30" customHeight="1">
      <c r="A3" s="46" t="s">
        <v>9</v>
      </c>
      <c r="B3" s="72" t="s">
        <v>26</v>
      </c>
      <c r="C3" s="72" t="s">
        <v>11</v>
      </c>
      <c r="D3" s="71" t="s">
        <v>12</v>
      </c>
      <c r="E3" s="71"/>
      <c r="F3" s="71"/>
      <c r="G3" s="71"/>
      <c r="H3" s="71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4"/>
      <c r="C4" s="74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71" t="s">
        <v>28</v>
      </c>
      <c r="B5" s="56">
        <v>318906</v>
      </c>
      <c r="C5" s="56">
        <v>160</v>
      </c>
      <c r="D5" s="57">
        <v>99141</v>
      </c>
      <c r="E5" s="58">
        <v>345</v>
      </c>
      <c r="F5" s="58">
        <v>0</v>
      </c>
      <c r="G5" s="58">
        <v>0</v>
      </c>
      <c r="H5" s="59">
        <v>99486</v>
      </c>
      <c r="I5" s="56">
        <v>63858</v>
      </c>
      <c r="J5" s="56">
        <v>0</v>
      </c>
      <c r="K5" s="56">
        <v>0</v>
      </c>
      <c r="L5" s="56">
        <v>155402</v>
      </c>
      <c r="M5" s="56">
        <v>119109</v>
      </c>
      <c r="N5" s="56">
        <v>438014</v>
      </c>
      <c r="O5" s="56">
        <v>401750</v>
      </c>
      <c r="P5" s="56">
        <v>36264</v>
      </c>
    </row>
    <row r="6" spans="1:16" ht="15" customHeight="1">
      <c r="A6" s="71"/>
      <c r="B6" s="12">
        <f aca="true" t="shared" si="0" ref="B6:L6">IF(B5=0,"(－)",IF(B5="－","(－)",B5/$B5*100))</f>
        <v>100</v>
      </c>
      <c r="C6" s="12">
        <f t="shared" si="0"/>
        <v>0.050171523897323975</v>
      </c>
      <c r="D6" s="13">
        <f t="shared" si="0"/>
        <v>31.087844066903724</v>
      </c>
      <c r="E6" s="14">
        <f t="shared" si="0"/>
        <v>0.10818234840360483</v>
      </c>
      <c r="F6" s="14" t="str">
        <f t="shared" si="0"/>
        <v>(－)</v>
      </c>
      <c r="G6" s="14" t="str">
        <f t="shared" si="0"/>
        <v>(－)</v>
      </c>
      <c r="H6" s="15">
        <f t="shared" si="0"/>
        <v>31.196026415307333</v>
      </c>
      <c r="I6" s="12">
        <f t="shared" si="0"/>
        <v>20.024082331470716</v>
      </c>
      <c r="J6" s="12" t="str">
        <f t="shared" si="0"/>
        <v>(－)</v>
      </c>
      <c r="K6" s="12" t="str">
        <f t="shared" si="0"/>
        <v>(－)</v>
      </c>
      <c r="L6" s="12">
        <f t="shared" si="0"/>
        <v>48.72971972932463</v>
      </c>
      <c r="M6" s="32"/>
      <c r="N6" s="32"/>
      <c r="O6" s="32"/>
      <c r="P6" s="32"/>
    </row>
    <row r="7" spans="1:16" ht="15" customHeight="1">
      <c r="A7" s="71" t="s">
        <v>29</v>
      </c>
      <c r="B7" s="56">
        <v>252611</v>
      </c>
      <c r="C7" s="56">
        <v>120</v>
      </c>
      <c r="D7" s="57">
        <v>95336</v>
      </c>
      <c r="E7" s="58">
        <v>50</v>
      </c>
      <c r="F7" s="58">
        <v>0</v>
      </c>
      <c r="G7" s="58">
        <v>0</v>
      </c>
      <c r="H7" s="59">
        <v>95386</v>
      </c>
      <c r="I7" s="56">
        <v>38055</v>
      </c>
      <c r="J7" s="56">
        <v>0</v>
      </c>
      <c r="K7" s="56">
        <v>0</v>
      </c>
      <c r="L7" s="56">
        <v>119050</v>
      </c>
      <c r="M7" s="56">
        <v>36162</v>
      </c>
      <c r="N7" s="56">
        <v>288773</v>
      </c>
      <c r="O7" s="56">
        <v>269559</v>
      </c>
      <c r="P7" s="56">
        <v>19214</v>
      </c>
    </row>
    <row r="8" spans="1:16" ht="15" customHeight="1">
      <c r="A8" s="71"/>
      <c r="B8" s="12">
        <f aca="true" t="shared" si="1" ref="B8:L8">IF(B7=0,"(－)",IF(B7="－","(－)",B7/$B7*100))</f>
        <v>100</v>
      </c>
      <c r="C8" s="12">
        <f t="shared" si="1"/>
        <v>0.047503869586043364</v>
      </c>
      <c r="D8" s="13">
        <f t="shared" si="1"/>
        <v>37.740240923791916</v>
      </c>
      <c r="E8" s="14">
        <f t="shared" si="1"/>
        <v>0.019793278994184735</v>
      </c>
      <c r="F8" s="14" t="str">
        <f t="shared" si="1"/>
        <v>(－)</v>
      </c>
      <c r="G8" s="14" t="str">
        <f t="shared" si="1"/>
        <v>(－)</v>
      </c>
      <c r="H8" s="15">
        <f t="shared" si="1"/>
        <v>37.7600342027861</v>
      </c>
      <c r="I8" s="12">
        <f t="shared" si="1"/>
        <v>15.064664642474002</v>
      </c>
      <c r="J8" s="12" t="str">
        <f t="shared" si="1"/>
        <v>(－)</v>
      </c>
      <c r="K8" s="12" t="str">
        <f t="shared" si="1"/>
        <v>(－)</v>
      </c>
      <c r="L8" s="12">
        <f t="shared" si="1"/>
        <v>47.127797285153854</v>
      </c>
      <c r="M8" s="32"/>
      <c r="N8" s="32"/>
      <c r="O8" s="32"/>
      <c r="P8" s="32"/>
    </row>
    <row r="9" spans="1:16" ht="15" customHeight="1">
      <c r="A9" s="71" t="s">
        <v>0</v>
      </c>
      <c r="B9" s="56">
        <v>267297</v>
      </c>
      <c r="C9" s="56">
        <v>233</v>
      </c>
      <c r="D9" s="57">
        <v>93430</v>
      </c>
      <c r="E9" s="58">
        <v>0</v>
      </c>
      <c r="F9" s="58">
        <v>0</v>
      </c>
      <c r="G9" s="58">
        <v>0</v>
      </c>
      <c r="H9" s="59">
        <v>93430</v>
      </c>
      <c r="I9" s="56">
        <v>1120</v>
      </c>
      <c r="J9" s="56">
        <v>10000</v>
      </c>
      <c r="K9" s="56">
        <v>0</v>
      </c>
      <c r="L9" s="56">
        <v>162513</v>
      </c>
      <c r="M9" s="56">
        <v>19214</v>
      </c>
      <c r="N9" s="56">
        <v>286511</v>
      </c>
      <c r="O9" s="56">
        <v>276978</v>
      </c>
      <c r="P9" s="56">
        <v>9533</v>
      </c>
    </row>
    <row r="10" spans="1:16" ht="15" customHeight="1">
      <c r="A10" s="71"/>
      <c r="B10" s="12">
        <f aca="true" t="shared" si="2" ref="B10:L10">IF(B9=0,"(－)",IF(B9="－","(－)",B9/$B9*100))</f>
        <v>100</v>
      </c>
      <c r="C10" s="12">
        <f t="shared" si="2"/>
        <v>0.08716895438407464</v>
      </c>
      <c r="D10" s="13">
        <f t="shared" si="2"/>
        <v>34.95362836096177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34.95362836096177</v>
      </c>
      <c r="I10" s="12">
        <f t="shared" si="2"/>
        <v>0.4190095661380412</v>
      </c>
      <c r="J10" s="12">
        <f t="shared" si="2"/>
        <v>3.741156840518225</v>
      </c>
      <c r="K10" s="12" t="str">
        <f t="shared" si="2"/>
        <v>(－)</v>
      </c>
      <c r="L10" s="12">
        <f t="shared" si="2"/>
        <v>60.79866216231383</v>
      </c>
      <c r="M10" s="32"/>
      <c r="N10" s="32"/>
      <c r="O10" s="32"/>
      <c r="P10" s="32"/>
    </row>
    <row r="11" spans="1:16" ht="15" customHeight="1">
      <c r="A11" s="71" t="s">
        <v>1</v>
      </c>
      <c r="B11" s="56">
        <v>306002</v>
      </c>
      <c r="C11" s="56">
        <v>22</v>
      </c>
      <c r="D11" s="57">
        <v>98913</v>
      </c>
      <c r="E11" s="58">
        <v>1490</v>
      </c>
      <c r="F11" s="58">
        <v>0</v>
      </c>
      <c r="G11" s="58">
        <v>0</v>
      </c>
      <c r="H11" s="59">
        <v>100403</v>
      </c>
      <c r="I11" s="56">
        <v>45210</v>
      </c>
      <c r="J11" s="56">
        <v>0</v>
      </c>
      <c r="K11" s="56">
        <v>0</v>
      </c>
      <c r="L11" s="56">
        <v>160367</v>
      </c>
      <c r="M11" s="56">
        <v>9458</v>
      </c>
      <c r="N11" s="56">
        <v>315460</v>
      </c>
      <c r="O11" s="56">
        <v>288196</v>
      </c>
      <c r="P11" s="56">
        <v>27264</v>
      </c>
    </row>
    <row r="12" spans="1:16" ht="15" customHeight="1">
      <c r="A12" s="71"/>
      <c r="B12" s="12">
        <f aca="true" t="shared" si="3" ref="B12:L12">IF(B11=0,"(－)",IF(B11="－","(－)",B11/$B11*100))</f>
        <v>100</v>
      </c>
      <c r="C12" s="12">
        <f t="shared" si="3"/>
        <v>0.007189495493493507</v>
      </c>
      <c r="D12" s="13">
        <f t="shared" si="3"/>
        <v>32.32429853399651</v>
      </c>
      <c r="E12" s="14">
        <f t="shared" si="3"/>
        <v>0.4869249220593329</v>
      </c>
      <c r="F12" s="14" t="str">
        <f t="shared" si="3"/>
        <v>(－)</v>
      </c>
      <c r="G12" s="14" t="str">
        <f t="shared" si="3"/>
        <v>(－)</v>
      </c>
      <c r="H12" s="15">
        <f t="shared" si="3"/>
        <v>32.81122345605584</v>
      </c>
      <c r="I12" s="12">
        <f t="shared" si="3"/>
        <v>14.774413239129155</v>
      </c>
      <c r="J12" s="12" t="str">
        <f t="shared" si="3"/>
        <v>(－)</v>
      </c>
      <c r="K12" s="12" t="str">
        <f t="shared" si="3"/>
        <v>(－)</v>
      </c>
      <c r="L12" s="12">
        <f t="shared" si="3"/>
        <v>52.407173809321506</v>
      </c>
      <c r="M12" s="32"/>
      <c r="N12" s="32"/>
      <c r="O12" s="32"/>
      <c r="P12" s="32"/>
    </row>
    <row r="13" spans="1:16" ht="15" customHeight="1">
      <c r="A13" s="71" t="s">
        <v>2</v>
      </c>
      <c r="B13" s="56">
        <v>319794</v>
      </c>
      <c r="C13" s="56">
        <v>127</v>
      </c>
      <c r="D13" s="57">
        <v>106586</v>
      </c>
      <c r="E13" s="58">
        <v>600</v>
      </c>
      <c r="F13" s="58">
        <v>0</v>
      </c>
      <c r="G13" s="58">
        <v>0</v>
      </c>
      <c r="H13" s="59">
        <v>107186</v>
      </c>
      <c r="I13" s="56">
        <v>51722</v>
      </c>
      <c r="J13" s="56">
        <v>0</v>
      </c>
      <c r="K13" s="56">
        <v>0</v>
      </c>
      <c r="L13" s="56">
        <v>160759</v>
      </c>
      <c r="M13" s="56">
        <v>27066</v>
      </c>
      <c r="N13" s="56">
        <v>346860</v>
      </c>
      <c r="O13" s="56">
        <v>316500</v>
      </c>
      <c r="P13" s="56">
        <v>30360</v>
      </c>
    </row>
    <row r="14" spans="1:16" ht="15" customHeight="1">
      <c r="A14" s="71"/>
      <c r="B14" s="12">
        <f aca="true" t="shared" si="4" ref="B14:L14">IF(B13=0,"(－)",IF(B13="－","(－)",B13/$B13*100))</f>
        <v>100</v>
      </c>
      <c r="C14" s="12">
        <f t="shared" si="4"/>
        <v>0.03971306528577772</v>
      </c>
      <c r="D14" s="13">
        <f t="shared" si="4"/>
        <v>33.32958091771578</v>
      </c>
      <c r="E14" s="14">
        <f t="shared" si="4"/>
        <v>0.18762078087769002</v>
      </c>
      <c r="F14" s="14" t="str">
        <f t="shared" si="4"/>
        <v>(－)</v>
      </c>
      <c r="G14" s="14" t="str">
        <f t="shared" si="4"/>
        <v>(－)</v>
      </c>
      <c r="H14" s="15">
        <f t="shared" si="4"/>
        <v>33.51720169859347</v>
      </c>
      <c r="I14" s="12">
        <f t="shared" si="4"/>
        <v>16.173536714259804</v>
      </c>
      <c r="J14" s="12" t="str">
        <f t="shared" si="4"/>
        <v>(－)</v>
      </c>
      <c r="K14" s="12" t="str">
        <f t="shared" si="4"/>
        <v>(－)</v>
      </c>
      <c r="L14" s="12">
        <f t="shared" si="4"/>
        <v>50.269548521860955</v>
      </c>
      <c r="M14" s="32"/>
      <c r="N14" s="32"/>
      <c r="O14" s="32"/>
      <c r="P14" s="32"/>
    </row>
    <row r="15" spans="1:16" ht="15" customHeight="1">
      <c r="A15" s="71" t="s">
        <v>3</v>
      </c>
      <c r="B15" s="56">
        <v>324126</v>
      </c>
      <c r="C15" s="56">
        <v>0</v>
      </c>
      <c r="D15" s="57">
        <v>102722</v>
      </c>
      <c r="E15" s="58">
        <v>600</v>
      </c>
      <c r="F15" s="58">
        <v>1000</v>
      </c>
      <c r="G15" s="58">
        <v>0</v>
      </c>
      <c r="H15" s="59">
        <v>104322</v>
      </c>
      <c r="I15" s="56">
        <v>47520</v>
      </c>
      <c r="J15" s="56">
        <v>0</v>
      </c>
      <c r="K15" s="56">
        <v>0</v>
      </c>
      <c r="L15" s="56">
        <v>172284</v>
      </c>
      <c r="M15" s="56">
        <v>30595</v>
      </c>
      <c r="N15" s="56">
        <v>354721</v>
      </c>
      <c r="O15" s="56">
        <v>313046</v>
      </c>
      <c r="P15" s="56">
        <v>41675</v>
      </c>
    </row>
    <row r="16" spans="1:16" ht="15" customHeight="1">
      <c r="A16" s="71"/>
      <c r="B16" s="12">
        <f aca="true" t="shared" si="5" ref="B16:L16">IF(B15=0,"(－)",IF(B15="－","(－)",B15/$B15*100))</f>
        <v>100</v>
      </c>
      <c r="C16" s="12" t="str">
        <f t="shared" si="5"/>
        <v>(－)</v>
      </c>
      <c r="D16" s="13">
        <f t="shared" si="5"/>
        <v>31.691996322417825</v>
      </c>
      <c r="E16" s="14">
        <f t="shared" si="5"/>
        <v>0.18511319671979415</v>
      </c>
      <c r="F16" s="14">
        <f t="shared" si="5"/>
        <v>0.3085219945329903</v>
      </c>
      <c r="G16" s="14" t="str">
        <f t="shared" si="5"/>
        <v>(－)</v>
      </c>
      <c r="H16" s="15">
        <f t="shared" si="5"/>
        <v>32.18563151367061</v>
      </c>
      <c r="I16" s="12">
        <f t="shared" si="5"/>
        <v>14.660965180207697</v>
      </c>
      <c r="J16" s="12" t="str">
        <f t="shared" si="5"/>
        <v>(－)</v>
      </c>
      <c r="K16" s="12" t="str">
        <f t="shared" si="5"/>
        <v>(－)</v>
      </c>
      <c r="L16" s="12">
        <f t="shared" si="5"/>
        <v>53.153403306121696</v>
      </c>
      <c r="M16" s="32"/>
      <c r="N16" s="32"/>
      <c r="O16" s="32"/>
      <c r="P16" s="32"/>
    </row>
    <row r="17" spans="1:16" ht="15" customHeight="1">
      <c r="A17" s="71" t="s">
        <v>4</v>
      </c>
      <c r="B17" s="56">
        <v>365740</v>
      </c>
      <c r="C17" s="56">
        <v>0</v>
      </c>
      <c r="D17" s="57">
        <v>111976</v>
      </c>
      <c r="E17" s="58">
        <v>600</v>
      </c>
      <c r="F17" s="58">
        <v>500</v>
      </c>
      <c r="G17" s="58">
        <v>0</v>
      </c>
      <c r="H17" s="59">
        <v>113076</v>
      </c>
      <c r="I17" s="56">
        <v>50707</v>
      </c>
      <c r="J17" s="56">
        <v>0</v>
      </c>
      <c r="K17" s="56">
        <v>0</v>
      </c>
      <c r="L17" s="56">
        <v>201958</v>
      </c>
      <c r="M17" s="56">
        <v>41675</v>
      </c>
      <c r="N17" s="56">
        <v>407415</v>
      </c>
      <c r="O17" s="56">
        <v>312985</v>
      </c>
      <c r="P17" s="56">
        <v>94431</v>
      </c>
    </row>
    <row r="18" spans="1:16" ht="15" customHeight="1">
      <c r="A18" s="71"/>
      <c r="B18" s="12">
        <f aca="true" t="shared" si="6" ref="B18:L18">IF(B17=0,"(－)",IF(B17="－","(－)",B17/$B17*100))</f>
        <v>100</v>
      </c>
      <c r="C18" s="12" t="str">
        <f t="shared" si="6"/>
        <v>(－)</v>
      </c>
      <c r="D18" s="13">
        <f t="shared" si="6"/>
        <v>30.61628479247553</v>
      </c>
      <c r="E18" s="14">
        <f t="shared" si="6"/>
        <v>0.16405096516651174</v>
      </c>
      <c r="F18" s="14">
        <f t="shared" si="6"/>
        <v>0.13670913763875978</v>
      </c>
      <c r="G18" s="14" t="str">
        <f t="shared" si="6"/>
        <v>(－)</v>
      </c>
      <c r="H18" s="15">
        <f t="shared" si="6"/>
        <v>30.9170448952808</v>
      </c>
      <c r="I18" s="12">
        <f t="shared" si="6"/>
        <v>13.864220484497183</v>
      </c>
      <c r="J18" s="12" t="str">
        <f t="shared" si="6"/>
        <v>(－)</v>
      </c>
      <c r="K18" s="12" t="str">
        <f t="shared" si="6"/>
        <v>(－)</v>
      </c>
      <c r="L18" s="12">
        <f t="shared" si="6"/>
        <v>55.2190080384973</v>
      </c>
      <c r="M18" s="32"/>
      <c r="N18" s="32"/>
      <c r="O18" s="32"/>
      <c r="P18" s="32"/>
    </row>
    <row r="19" spans="1:16" ht="15" customHeight="1">
      <c r="A19" s="71" t="s">
        <v>5</v>
      </c>
      <c r="B19" s="56">
        <v>330757</v>
      </c>
      <c r="C19" s="56">
        <v>0</v>
      </c>
      <c r="D19" s="57">
        <v>112275</v>
      </c>
      <c r="E19" s="58">
        <v>710</v>
      </c>
      <c r="F19" s="58">
        <v>0</v>
      </c>
      <c r="G19" s="58">
        <v>0</v>
      </c>
      <c r="H19" s="59">
        <v>112985</v>
      </c>
      <c r="I19" s="56">
        <v>45428</v>
      </c>
      <c r="J19" s="56">
        <v>0</v>
      </c>
      <c r="K19" s="56">
        <v>164688</v>
      </c>
      <c r="L19" s="56">
        <v>7656</v>
      </c>
      <c r="M19" s="56">
        <v>94431</v>
      </c>
      <c r="N19" s="56">
        <v>425188</v>
      </c>
      <c r="O19" s="56">
        <v>273149</v>
      </c>
      <c r="P19" s="56">
        <v>152039</v>
      </c>
    </row>
    <row r="20" spans="1:16" ht="15" customHeight="1">
      <c r="A20" s="71"/>
      <c r="B20" s="12">
        <f aca="true" t="shared" si="7" ref="B20:L20">IF(B19=0,"(－)",IF(B19="－","(－)",B19/$B19*100))</f>
        <v>100</v>
      </c>
      <c r="C20" s="12" t="str">
        <f t="shared" si="7"/>
        <v>(－)</v>
      </c>
      <c r="D20" s="13">
        <f t="shared" si="7"/>
        <v>33.94485982156084</v>
      </c>
      <c r="E20" s="14">
        <f t="shared" si="7"/>
        <v>0.2146591001853324</v>
      </c>
      <c r="F20" s="14" t="str">
        <f t="shared" si="7"/>
        <v>(－)</v>
      </c>
      <c r="G20" s="14" t="str">
        <f t="shared" si="7"/>
        <v>(－)</v>
      </c>
      <c r="H20" s="15">
        <f t="shared" si="7"/>
        <v>34.15951892174618</v>
      </c>
      <c r="I20" s="12">
        <f t="shared" si="7"/>
        <v>13.734554370731383</v>
      </c>
      <c r="J20" s="12" t="str">
        <f t="shared" si="7"/>
        <v>(－)</v>
      </c>
      <c r="K20" s="12">
        <f t="shared" si="7"/>
        <v>49.791236466650744</v>
      </c>
      <c r="L20" s="12">
        <f t="shared" si="7"/>
        <v>2.3146902408716974</v>
      </c>
      <c r="M20" s="32"/>
      <c r="N20" s="32"/>
      <c r="O20" s="32"/>
      <c r="P20" s="32"/>
    </row>
    <row r="21" spans="1:16" ht="15" customHeight="1">
      <c r="A21" s="71" t="s">
        <v>6</v>
      </c>
      <c r="B21" s="56">
        <v>399341</v>
      </c>
      <c r="C21" s="56">
        <v>0</v>
      </c>
      <c r="D21" s="57">
        <v>102198</v>
      </c>
      <c r="E21" s="58">
        <v>11946</v>
      </c>
      <c r="F21" s="58">
        <v>420</v>
      </c>
      <c r="G21" s="58">
        <v>0</v>
      </c>
      <c r="H21" s="59">
        <v>114564</v>
      </c>
      <c r="I21" s="56">
        <v>1648</v>
      </c>
      <c r="J21" s="56">
        <v>0</v>
      </c>
      <c r="K21" s="56">
        <v>274560</v>
      </c>
      <c r="L21" s="56">
        <v>8570</v>
      </c>
      <c r="M21" s="56">
        <v>152039</v>
      </c>
      <c r="N21" s="56">
        <v>551380</v>
      </c>
      <c r="O21" s="56">
        <v>423233</v>
      </c>
      <c r="P21" s="56">
        <v>128147</v>
      </c>
    </row>
    <row r="22" spans="1:16" ht="15" customHeight="1">
      <c r="A22" s="71"/>
      <c r="B22" s="12">
        <f aca="true" t="shared" si="8" ref="B22:L22">IF(B21=0,"(－)",IF(B21="－","(－)",B21/$B21*100))</f>
        <v>100</v>
      </c>
      <c r="C22" s="12" t="str">
        <f t="shared" si="8"/>
        <v>(－)</v>
      </c>
      <c r="D22" s="13">
        <f t="shared" si="8"/>
        <v>25.591662263579245</v>
      </c>
      <c r="E22" s="14">
        <f t="shared" si="8"/>
        <v>2.991428378253172</v>
      </c>
      <c r="F22" s="14">
        <f t="shared" si="8"/>
        <v>0.10517327296721349</v>
      </c>
      <c r="G22" s="14" t="str">
        <f t="shared" si="8"/>
        <v>(－)</v>
      </c>
      <c r="H22" s="15">
        <f t="shared" si="8"/>
        <v>28.688263914799634</v>
      </c>
      <c r="I22" s="12">
        <f t="shared" si="8"/>
        <v>0.412679890118971</v>
      </c>
      <c r="J22" s="12" t="str">
        <f t="shared" si="8"/>
        <v>(－)</v>
      </c>
      <c r="K22" s="12">
        <f t="shared" si="8"/>
        <v>68.75327101399556</v>
      </c>
      <c r="L22" s="12">
        <f t="shared" si="8"/>
        <v>2.146035593640523</v>
      </c>
      <c r="M22" s="32"/>
      <c r="N22" s="32"/>
      <c r="O22" s="32"/>
      <c r="P22" s="32"/>
    </row>
    <row r="23" spans="1:16" ht="15" customHeight="1">
      <c r="A23" s="71" t="s">
        <v>7</v>
      </c>
      <c r="B23" s="56">
        <v>288180</v>
      </c>
      <c r="C23" s="56">
        <v>0</v>
      </c>
      <c r="D23" s="57">
        <v>83281</v>
      </c>
      <c r="E23" s="58">
        <v>5825</v>
      </c>
      <c r="F23" s="58">
        <v>0</v>
      </c>
      <c r="G23" s="58">
        <v>0</v>
      </c>
      <c r="H23" s="59">
        <v>89106</v>
      </c>
      <c r="I23" s="56">
        <v>2929</v>
      </c>
      <c r="J23" s="56">
        <v>0</v>
      </c>
      <c r="K23" s="56">
        <v>190803</v>
      </c>
      <c r="L23" s="56">
        <v>5342</v>
      </c>
      <c r="M23" s="56">
        <v>128147</v>
      </c>
      <c r="N23" s="56">
        <v>416326</v>
      </c>
      <c r="O23" s="56">
        <v>356705</v>
      </c>
      <c r="P23" s="56">
        <v>59621</v>
      </c>
    </row>
    <row r="24" spans="1:16" ht="15" customHeight="1">
      <c r="A24" s="71"/>
      <c r="B24" s="12">
        <f aca="true" t="shared" si="9" ref="B24:L24">IF(B23=0,"(－)",IF(B23="－","(－)",B23/$B23*100))</f>
        <v>100</v>
      </c>
      <c r="C24" s="12" t="str">
        <f t="shared" si="9"/>
        <v>(－)</v>
      </c>
      <c r="D24" s="13">
        <f t="shared" si="9"/>
        <v>28.898952043861474</v>
      </c>
      <c r="E24" s="14">
        <f t="shared" si="9"/>
        <v>2.021306128114373</v>
      </c>
      <c r="F24" s="14" t="str">
        <f t="shared" si="9"/>
        <v>(－)</v>
      </c>
      <c r="G24" s="14" t="str">
        <f t="shared" si="9"/>
        <v>(－)</v>
      </c>
      <c r="H24" s="15">
        <f t="shared" si="9"/>
        <v>30.92025817197585</v>
      </c>
      <c r="I24" s="12">
        <f t="shared" si="9"/>
        <v>1.0163786522312444</v>
      </c>
      <c r="J24" s="12" t="str">
        <f t="shared" si="9"/>
        <v>(－)</v>
      </c>
      <c r="K24" s="12">
        <f t="shared" si="9"/>
        <v>66.20966062877368</v>
      </c>
      <c r="L24" s="12">
        <f t="shared" si="9"/>
        <v>1.853702547019224</v>
      </c>
      <c r="M24" s="32"/>
      <c r="N24" s="32"/>
      <c r="O24" s="32"/>
      <c r="P24" s="32"/>
    </row>
    <row r="25" spans="1:16" ht="15" customHeight="1">
      <c r="A25" s="71" t="s">
        <v>8</v>
      </c>
      <c r="B25" s="56">
        <v>97090</v>
      </c>
      <c r="C25" s="56">
        <v>0</v>
      </c>
      <c r="D25" s="57">
        <v>15128</v>
      </c>
      <c r="E25" s="58">
        <v>15435</v>
      </c>
      <c r="F25" s="58">
        <v>0</v>
      </c>
      <c r="G25" s="58">
        <v>0</v>
      </c>
      <c r="H25" s="59">
        <v>30563</v>
      </c>
      <c r="I25" s="56">
        <v>7945</v>
      </c>
      <c r="J25" s="56">
        <v>0</v>
      </c>
      <c r="K25" s="56">
        <v>49950</v>
      </c>
      <c r="L25" s="56">
        <v>8631</v>
      </c>
      <c r="M25" s="56">
        <v>59621</v>
      </c>
      <c r="N25" s="56">
        <v>156711</v>
      </c>
      <c r="O25" s="56">
        <v>104043</v>
      </c>
      <c r="P25" s="56">
        <v>52668</v>
      </c>
    </row>
    <row r="26" spans="1:16" ht="15" customHeight="1">
      <c r="A26" s="71"/>
      <c r="B26" s="12">
        <f aca="true" t="shared" si="10" ref="B26:L26">IF(B25=0,"(－)",IF(B25="－","(－)",B25/$B25*100))</f>
        <v>100</v>
      </c>
      <c r="C26" s="12" t="str">
        <f t="shared" si="10"/>
        <v>(－)</v>
      </c>
      <c r="D26" s="13">
        <f t="shared" si="10"/>
        <v>15.581419301678856</v>
      </c>
      <c r="E26" s="14">
        <f t="shared" si="10"/>
        <v>15.897620764239365</v>
      </c>
      <c r="F26" s="14" t="str">
        <f t="shared" si="10"/>
        <v>(－)</v>
      </c>
      <c r="G26" s="14" t="str">
        <f t="shared" si="10"/>
        <v>(－)</v>
      </c>
      <c r="H26" s="15">
        <f t="shared" si="10"/>
        <v>31.47904006591822</v>
      </c>
      <c r="I26" s="12">
        <f t="shared" si="10"/>
        <v>8.1831290555155</v>
      </c>
      <c r="J26" s="12" t="str">
        <f t="shared" si="10"/>
        <v>(－)</v>
      </c>
      <c r="K26" s="12">
        <f t="shared" si="10"/>
        <v>51.447110928004946</v>
      </c>
      <c r="L26" s="12">
        <f t="shared" si="10"/>
        <v>8.889689978370583</v>
      </c>
      <c r="M26" s="32"/>
      <c r="N26" s="32"/>
      <c r="O26" s="32"/>
      <c r="P26" s="32"/>
    </row>
    <row r="27" spans="1:16" ht="15" customHeight="1">
      <c r="A27" s="71" t="s">
        <v>30</v>
      </c>
      <c r="B27" s="56">
        <v>93346</v>
      </c>
      <c r="C27" s="56">
        <v>0</v>
      </c>
      <c r="D27" s="57">
        <v>18225</v>
      </c>
      <c r="E27" s="58">
        <v>8047</v>
      </c>
      <c r="F27" s="58">
        <v>80</v>
      </c>
      <c r="G27" s="58">
        <v>0</v>
      </c>
      <c r="H27" s="59">
        <v>26352</v>
      </c>
      <c r="I27" s="56">
        <v>84</v>
      </c>
      <c r="J27" s="56">
        <v>0</v>
      </c>
      <c r="K27" s="56">
        <v>64654</v>
      </c>
      <c r="L27" s="56">
        <v>2256</v>
      </c>
      <c r="M27" s="56">
        <v>52668</v>
      </c>
      <c r="N27" s="56">
        <v>146014</v>
      </c>
      <c r="O27" s="56">
        <v>126954</v>
      </c>
      <c r="P27" s="56">
        <v>19060</v>
      </c>
    </row>
    <row r="28" spans="1:16" ht="15" customHeight="1">
      <c r="A28" s="71"/>
      <c r="B28" s="12">
        <f aca="true" t="shared" si="11" ref="B28:L28">IF(B27=0,"(－)",IF(B27="－","(－)",B27/$B27*100))</f>
        <v>100</v>
      </c>
      <c r="C28" s="12" t="str">
        <f t="shared" si="11"/>
        <v>(－)</v>
      </c>
      <c r="D28" s="13">
        <f t="shared" si="11"/>
        <v>19.524136010112912</v>
      </c>
      <c r="E28" s="14">
        <f t="shared" si="11"/>
        <v>8.620615773573586</v>
      </c>
      <c r="F28" s="14">
        <f t="shared" si="11"/>
        <v>0.08570265463972747</v>
      </c>
      <c r="G28" s="14" t="str">
        <f t="shared" si="11"/>
        <v>(－)</v>
      </c>
      <c r="H28" s="15">
        <f t="shared" si="11"/>
        <v>28.230454438326223</v>
      </c>
      <c r="I28" s="12">
        <f t="shared" si="11"/>
        <v>0.08998778737171384</v>
      </c>
      <c r="J28" s="12" t="str">
        <f t="shared" si="11"/>
        <v>(－)</v>
      </c>
      <c r="K28" s="12">
        <f t="shared" si="11"/>
        <v>69.26274291346174</v>
      </c>
      <c r="L28" s="12">
        <f t="shared" si="11"/>
        <v>2.4168148608403146</v>
      </c>
      <c r="M28" s="32"/>
      <c r="N28" s="32"/>
      <c r="O28" s="32"/>
      <c r="P28" s="32"/>
    </row>
    <row r="29" spans="1:16" ht="15" customHeight="1">
      <c r="A29" s="71" t="s">
        <v>31</v>
      </c>
      <c r="B29" s="56">
        <v>73380</v>
      </c>
      <c r="C29" s="56">
        <v>0</v>
      </c>
      <c r="D29" s="57">
        <v>19172</v>
      </c>
      <c r="E29" s="58">
        <v>3377</v>
      </c>
      <c r="F29" s="58">
        <v>2500</v>
      </c>
      <c r="G29" s="58">
        <v>0</v>
      </c>
      <c r="H29" s="59">
        <v>25049</v>
      </c>
      <c r="I29" s="56">
        <v>0</v>
      </c>
      <c r="J29" s="56">
        <v>0</v>
      </c>
      <c r="K29" s="56">
        <v>46316</v>
      </c>
      <c r="L29" s="56">
        <v>2015</v>
      </c>
      <c r="M29" s="56">
        <v>19060</v>
      </c>
      <c r="N29" s="56">
        <v>92440</v>
      </c>
      <c r="O29" s="56">
        <v>75517</v>
      </c>
      <c r="P29" s="56">
        <v>16923</v>
      </c>
    </row>
    <row r="30" spans="1:16" ht="15" customHeight="1">
      <c r="A30" s="71"/>
      <c r="B30" s="12">
        <f aca="true" t="shared" si="12" ref="B30:L30">IF(B29=0,"(－)",IF(B29="－","(－)",B29/$B29*100))</f>
        <v>100</v>
      </c>
      <c r="C30" s="12" t="str">
        <f t="shared" si="12"/>
        <v>(－)</v>
      </c>
      <c r="D30" s="13">
        <f t="shared" si="12"/>
        <v>26.127010084491687</v>
      </c>
      <c r="E30" s="14">
        <f t="shared" si="12"/>
        <v>4.6020714091032975</v>
      </c>
      <c r="F30" s="14">
        <f t="shared" si="12"/>
        <v>3.406922867266285</v>
      </c>
      <c r="G30" s="14" t="str">
        <f t="shared" si="12"/>
        <v>(－)</v>
      </c>
      <c r="H30" s="15">
        <f t="shared" si="12"/>
        <v>34.13600436086127</v>
      </c>
      <c r="I30" s="12" t="str">
        <f t="shared" si="12"/>
        <v>(－)</v>
      </c>
      <c r="J30" s="12" t="str">
        <f t="shared" si="12"/>
        <v>(－)</v>
      </c>
      <c r="K30" s="12">
        <f t="shared" si="12"/>
        <v>63.11801580812211</v>
      </c>
      <c r="L30" s="12">
        <f t="shared" si="12"/>
        <v>2.745979831016626</v>
      </c>
      <c r="M30" s="32"/>
      <c r="N30" s="32"/>
      <c r="O30" s="32"/>
      <c r="P30" s="32"/>
    </row>
    <row r="31" spans="1:16" ht="15" customHeight="1">
      <c r="A31" s="71" t="s">
        <v>32</v>
      </c>
      <c r="B31" s="56">
        <v>80348</v>
      </c>
      <c r="C31" s="56">
        <v>0</v>
      </c>
      <c r="D31" s="57">
        <v>20086</v>
      </c>
      <c r="E31" s="58">
        <v>7059</v>
      </c>
      <c r="F31" s="58">
        <v>10380</v>
      </c>
      <c r="G31" s="58">
        <v>0</v>
      </c>
      <c r="H31" s="59">
        <v>37526</v>
      </c>
      <c r="I31" s="56">
        <v>0</v>
      </c>
      <c r="J31" s="56">
        <v>0</v>
      </c>
      <c r="K31" s="56">
        <v>40520</v>
      </c>
      <c r="L31" s="56">
        <v>2303</v>
      </c>
      <c r="M31" s="56">
        <v>16923</v>
      </c>
      <c r="N31" s="56">
        <v>97272</v>
      </c>
      <c r="O31" s="56">
        <v>79290</v>
      </c>
      <c r="P31" s="56">
        <v>17981</v>
      </c>
    </row>
    <row r="32" spans="1:16" ht="15" customHeight="1">
      <c r="A32" s="71"/>
      <c r="B32" s="12">
        <f aca="true" t="shared" si="13" ref="B32:L32">IF(B31=0,"(－)",IF(B31="－","(－)",B31/$B31*100))</f>
        <v>100</v>
      </c>
      <c r="C32" s="12" t="str">
        <f t="shared" si="13"/>
        <v>(－)</v>
      </c>
      <c r="D32" s="13">
        <f t="shared" si="13"/>
        <v>24.99875541394932</v>
      </c>
      <c r="E32" s="14">
        <f t="shared" si="13"/>
        <v>8.7855329317469</v>
      </c>
      <c r="F32" s="14">
        <f t="shared" si="13"/>
        <v>12.918803206053667</v>
      </c>
      <c r="G32" s="14" t="str">
        <f t="shared" si="13"/>
        <v>(－)</v>
      </c>
      <c r="H32" s="15">
        <f t="shared" si="13"/>
        <v>46.70433613780057</v>
      </c>
      <c r="I32" s="12" t="str">
        <f t="shared" si="13"/>
        <v>(－)</v>
      </c>
      <c r="J32" s="12" t="str">
        <f t="shared" si="13"/>
        <v>(－)</v>
      </c>
      <c r="K32" s="12">
        <f t="shared" si="13"/>
        <v>50.430626773535124</v>
      </c>
      <c r="L32" s="12">
        <f t="shared" si="13"/>
        <v>2.86628167471499</v>
      </c>
      <c r="M32" s="32"/>
      <c r="N32" s="32"/>
      <c r="O32" s="32"/>
      <c r="P32" s="32"/>
    </row>
    <row r="33" spans="1:16" ht="15" customHeight="1">
      <c r="A33" s="71" t="s">
        <v>33</v>
      </c>
      <c r="B33" s="56">
        <v>74979</v>
      </c>
      <c r="C33" s="56">
        <v>0</v>
      </c>
      <c r="D33" s="57">
        <v>26781</v>
      </c>
      <c r="E33" s="58">
        <v>14722</v>
      </c>
      <c r="F33" s="58">
        <v>2496</v>
      </c>
      <c r="G33" s="58">
        <v>0</v>
      </c>
      <c r="H33" s="59">
        <v>43999</v>
      </c>
      <c r="I33" s="56">
        <v>0</v>
      </c>
      <c r="J33" s="56">
        <v>0</v>
      </c>
      <c r="K33" s="56">
        <v>29014</v>
      </c>
      <c r="L33" s="56">
        <v>1966</v>
      </c>
      <c r="M33" s="56">
        <v>17981</v>
      </c>
      <c r="N33" s="56">
        <v>92961</v>
      </c>
      <c r="O33" s="56">
        <v>64065</v>
      </c>
      <c r="P33" s="56">
        <v>28895</v>
      </c>
    </row>
    <row r="34" spans="1:16" ht="15" customHeight="1">
      <c r="A34" s="71"/>
      <c r="B34" s="12">
        <f aca="true" t="shared" si="14" ref="B34:L34">IF(B33=0,"(－)",IF(B33="－","(－)",B33/$B33*100))</f>
        <v>100</v>
      </c>
      <c r="C34" s="12" t="str">
        <f t="shared" si="14"/>
        <v>(－)</v>
      </c>
      <c r="D34" s="13">
        <f t="shared" si="14"/>
        <v>35.718001040291284</v>
      </c>
      <c r="E34" s="14">
        <f t="shared" si="14"/>
        <v>19.634831086037423</v>
      </c>
      <c r="F34" s="14">
        <f t="shared" si="14"/>
        <v>3.3289321009882764</v>
      </c>
      <c r="G34" s="14" t="str">
        <f t="shared" si="14"/>
        <v>(－)</v>
      </c>
      <c r="H34" s="15">
        <f t="shared" si="14"/>
        <v>58.68176422731698</v>
      </c>
      <c r="I34" s="12" t="str">
        <f t="shared" si="14"/>
        <v>(－)</v>
      </c>
      <c r="J34" s="12" t="str">
        <f t="shared" si="14"/>
        <v>(－)</v>
      </c>
      <c r="K34" s="12">
        <f t="shared" si="14"/>
        <v>38.69616826044626</v>
      </c>
      <c r="L34" s="12">
        <f t="shared" si="14"/>
        <v>2.6220675122367596</v>
      </c>
      <c r="M34" s="32"/>
      <c r="N34" s="32"/>
      <c r="O34" s="32"/>
      <c r="P34" s="32"/>
    </row>
    <row r="35" spans="1:16" ht="15" customHeight="1">
      <c r="A35" s="71" t="s">
        <v>34</v>
      </c>
      <c r="B35" s="56">
        <v>52351</v>
      </c>
      <c r="C35" s="56">
        <v>0</v>
      </c>
      <c r="D35" s="57">
        <v>14446</v>
      </c>
      <c r="E35" s="58">
        <v>6842</v>
      </c>
      <c r="F35" s="58">
        <v>2286</v>
      </c>
      <c r="G35" s="58">
        <v>0</v>
      </c>
      <c r="H35" s="59">
        <v>23574</v>
      </c>
      <c r="I35" s="56">
        <v>390</v>
      </c>
      <c r="J35" s="56">
        <v>0</v>
      </c>
      <c r="K35" s="56">
        <v>26994</v>
      </c>
      <c r="L35" s="56">
        <v>1393</v>
      </c>
      <c r="M35" s="56">
        <v>26888</v>
      </c>
      <c r="N35" s="56">
        <v>79239</v>
      </c>
      <c r="O35" s="56">
        <v>47459</v>
      </c>
      <c r="P35" s="56">
        <v>31780</v>
      </c>
    </row>
    <row r="36" spans="1:16" ht="15" customHeight="1">
      <c r="A36" s="71"/>
      <c r="B36" s="12">
        <f aca="true" t="shared" si="15" ref="B36:L36">IF(B35=0,"(－)",IF(B35="－","(－)",B35/$B35*100))</f>
        <v>100</v>
      </c>
      <c r="C36" s="12" t="str">
        <f t="shared" si="15"/>
        <v>(－)</v>
      </c>
      <c r="D36" s="13">
        <f t="shared" si="15"/>
        <v>27.59450631315543</v>
      </c>
      <c r="E36" s="14">
        <f t="shared" si="15"/>
        <v>13.069473362495462</v>
      </c>
      <c r="F36" s="14">
        <f t="shared" si="15"/>
        <v>4.366678764493515</v>
      </c>
      <c r="G36" s="14" t="str">
        <f t="shared" si="15"/>
        <v>(－)</v>
      </c>
      <c r="H36" s="15">
        <f t="shared" si="15"/>
        <v>45.030658440144414</v>
      </c>
      <c r="I36" s="12">
        <f t="shared" si="15"/>
        <v>0.7449714427613608</v>
      </c>
      <c r="J36" s="12" t="str">
        <f t="shared" si="15"/>
        <v>(－)</v>
      </c>
      <c r="K36" s="12">
        <f t="shared" si="15"/>
        <v>51.563484938205576</v>
      </c>
      <c r="L36" s="12">
        <f t="shared" si="15"/>
        <v>2.6608851788886554</v>
      </c>
      <c r="M36" s="32"/>
      <c r="N36" s="32"/>
      <c r="O36" s="32"/>
      <c r="P36" s="32"/>
    </row>
    <row r="37" spans="1:16" ht="15" customHeight="1">
      <c r="A37" s="71" t="s">
        <v>35</v>
      </c>
      <c r="B37" s="56">
        <v>46590</v>
      </c>
      <c r="C37" s="56">
        <v>0</v>
      </c>
      <c r="D37" s="57">
        <v>9287</v>
      </c>
      <c r="E37" s="58">
        <v>600</v>
      </c>
      <c r="F37" s="58">
        <v>0</v>
      </c>
      <c r="G37" s="58">
        <v>0</v>
      </c>
      <c r="H37" s="59">
        <v>9887</v>
      </c>
      <c r="I37" s="56">
        <v>4644</v>
      </c>
      <c r="J37" s="56">
        <v>0</v>
      </c>
      <c r="K37" s="56">
        <v>30480</v>
      </c>
      <c r="L37" s="56">
        <v>1579</v>
      </c>
      <c r="M37" s="56">
        <v>27086</v>
      </c>
      <c r="N37" s="56">
        <v>73676</v>
      </c>
      <c r="O37" s="56">
        <v>52277</v>
      </c>
      <c r="P37" s="56">
        <v>21399</v>
      </c>
    </row>
    <row r="38" spans="1:16" ht="15" customHeight="1">
      <c r="A38" s="71"/>
      <c r="B38" s="12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19.933462116333978</v>
      </c>
      <c r="E38" s="14">
        <f t="shared" si="16"/>
        <v>1.28783000643915</v>
      </c>
      <c r="F38" s="14" t="str">
        <f t="shared" si="16"/>
        <v>(－)</v>
      </c>
      <c r="G38" s="14" t="str">
        <f t="shared" si="16"/>
        <v>(－)</v>
      </c>
      <c r="H38" s="15">
        <f t="shared" si="16"/>
        <v>21.22129212277313</v>
      </c>
      <c r="I38" s="12">
        <f t="shared" si="16"/>
        <v>9.967804249839022</v>
      </c>
      <c r="J38" s="12" t="str">
        <f t="shared" si="16"/>
        <v>(－)</v>
      </c>
      <c r="K38" s="12">
        <f t="shared" si="16"/>
        <v>65.42176432710882</v>
      </c>
      <c r="L38" s="12">
        <f t="shared" si="16"/>
        <v>3.38913930027903</v>
      </c>
      <c r="M38" s="32"/>
      <c r="N38" s="32"/>
      <c r="O38" s="32"/>
      <c r="P38" s="32"/>
    </row>
    <row r="39" spans="1:16" ht="15" customHeight="1">
      <c r="A39" s="71" t="s">
        <v>36</v>
      </c>
      <c r="B39" s="56">
        <v>40865</v>
      </c>
      <c r="C39" s="56">
        <v>0</v>
      </c>
      <c r="D39" s="57">
        <v>9435</v>
      </c>
      <c r="E39" s="58">
        <v>4810</v>
      </c>
      <c r="F39" s="58">
        <v>0</v>
      </c>
      <c r="G39" s="58">
        <v>0</v>
      </c>
      <c r="H39" s="59">
        <v>14245</v>
      </c>
      <c r="I39" s="56">
        <v>4515</v>
      </c>
      <c r="J39" s="56">
        <v>0</v>
      </c>
      <c r="K39" s="56">
        <v>20898</v>
      </c>
      <c r="L39" s="56">
        <v>1207</v>
      </c>
      <c r="M39" s="56">
        <v>27771</v>
      </c>
      <c r="N39" s="56">
        <v>68636</v>
      </c>
      <c r="O39" s="56">
        <v>36742</v>
      </c>
      <c r="P39" s="56">
        <v>31894</v>
      </c>
    </row>
    <row r="40" spans="1:16" ht="15" customHeight="1">
      <c r="A40" s="71"/>
      <c r="B40" s="12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23.088217300868713</v>
      </c>
      <c r="E40" s="14">
        <f t="shared" si="17"/>
        <v>11.7704637220115</v>
      </c>
      <c r="F40" s="14" t="str">
        <f t="shared" si="17"/>
        <v>(－)</v>
      </c>
      <c r="G40" s="14" t="str">
        <f t="shared" si="17"/>
        <v>(－)</v>
      </c>
      <c r="H40" s="15">
        <f t="shared" si="17"/>
        <v>34.85868102288022</v>
      </c>
      <c r="I40" s="12">
        <f t="shared" si="17"/>
        <v>11.048574574819527</v>
      </c>
      <c r="J40" s="12" t="str">
        <f t="shared" si="17"/>
        <v>(－)</v>
      </c>
      <c r="K40" s="12">
        <f t="shared" si="17"/>
        <v>51.13911660345038</v>
      </c>
      <c r="L40" s="12">
        <f t="shared" si="17"/>
        <v>2.9536277988498716</v>
      </c>
      <c r="M40" s="32"/>
      <c r="N40" s="32"/>
      <c r="O40" s="32"/>
      <c r="P40" s="32"/>
    </row>
    <row r="41" spans="1:16" ht="15" customHeight="1">
      <c r="A41" s="71" t="s">
        <v>37</v>
      </c>
      <c r="B41" s="56">
        <v>46957</v>
      </c>
      <c r="C41" s="56">
        <v>0</v>
      </c>
      <c r="D41" s="57">
        <v>7946</v>
      </c>
      <c r="E41" s="58">
        <v>12570</v>
      </c>
      <c r="F41" s="58">
        <v>1240</v>
      </c>
      <c r="G41" s="58">
        <v>0</v>
      </c>
      <c r="H41" s="59">
        <v>21756</v>
      </c>
      <c r="I41" s="56">
        <v>754</v>
      </c>
      <c r="J41" s="56">
        <v>0</v>
      </c>
      <c r="K41" s="56">
        <v>23302</v>
      </c>
      <c r="L41" s="56">
        <v>1145</v>
      </c>
      <c r="M41" s="56">
        <v>31045</v>
      </c>
      <c r="N41" s="56">
        <v>78001</v>
      </c>
      <c r="O41" s="56">
        <v>40135</v>
      </c>
      <c r="P41" s="56">
        <v>37866</v>
      </c>
    </row>
    <row r="42" spans="1:16" ht="15" customHeight="1">
      <c r="A42" s="71"/>
      <c r="B42" s="12">
        <f aca="true" t="shared" si="18" ref="B42:L42">IF(B41=0,"(－)",IF(B41="－","(－)",B41/$B41*100))</f>
        <v>100</v>
      </c>
      <c r="C42" s="12" t="str">
        <f t="shared" si="18"/>
        <v>(－)</v>
      </c>
      <c r="D42" s="13">
        <f t="shared" si="18"/>
        <v>16.921864684711544</v>
      </c>
      <c r="E42" s="14">
        <f t="shared" si="18"/>
        <v>26.769171795472452</v>
      </c>
      <c r="F42" s="14">
        <f t="shared" si="18"/>
        <v>2.640713844581213</v>
      </c>
      <c r="G42" s="14" t="str">
        <f t="shared" si="18"/>
        <v>(－)</v>
      </c>
      <c r="H42" s="15">
        <f t="shared" si="18"/>
        <v>46.33175032476521</v>
      </c>
      <c r="I42" s="12">
        <f t="shared" si="18"/>
        <v>1.6057243861405117</v>
      </c>
      <c r="J42" s="12" t="str">
        <f t="shared" si="18"/>
        <v>(－)</v>
      </c>
      <c r="K42" s="12">
        <f t="shared" si="18"/>
        <v>49.62412419873502</v>
      </c>
      <c r="L42" s="12">
        <f t="shared" si="18"/>
        <v>2.4384010903592648</v>
      </c>
      <c r="M42" s="32"/>
      <c r="N42" s="32"/>
      <c r="O42" s="32"/>
      <c r="P42" s="32"/>
    </row>
    <row r="43" spans="1:16" ht="15" customHeight="1">
      <c r="A43" s="71" t="s">
        <v>38</v>
      </c>
      <c r="B43" s="27">
        <f>C43+H43+SUM(I43:L43)</f>
        <v>34831.41</v>
      </c>
      <c r="C43" s="56">
        <v>0</v>
      </c>
      <c r="D43" s="57">
        <v>9359.253</v>
      </c>
      <c r="E43" s="58">
        <v>1490</v>
      </c>
      <c r="F43" s="58">
        <v>590</v>
      </c>
      <c r="G43" s="58">
        <v>0</v>
      </c>
      <c r="H43" s="59">
        <f>SUM(D43:G43)</f>
        <v>11439.253</v>
      </c>
      <c r="I43" s="56">
        <v>1055</v>
      </c>
      <c r="J43" s="56">
        <v>0</v>
      </c>
      <c r="K43" s="56">
        <v>21456</v>
      </c>
      <c r="L43" s="56">
        <v>881.157</v>
      </c>
      <c r="M43" s="56">
        <v>37866.108</v>
      </c>
      <c r="N43" s="27">
        <f>B43+M43</f>
        <v>72697.51800000001</v>
      </c>
      <c r="O43" s="27">
        <v>31718.484</v>
      </c>
      <c r="P43" s="56">
        <f>N43-O43</f>
        <v>40979.034000000014</v>
      </c>
    </row>
    <row r="44" spans="1:16" ht="15" customHeight="1">
      <c r="A44" s="71"/>
      <c r="B44" s="21">
        <f aca="true" t="shared" si="19" ref="B44:L44">IF(B43=0,"(－)",IF(B43="－","(－)",B43/$B43*100))</f>
        <v>100</v>
      </c>
      <c r="C44" s="12" t="str">
        <f t="shared" si="19"/>
        <v>(－)</v>
      </c>
      <c r="D44" s="13">
        <f t="shared" si="19"/>
        <v>26.870152543350954</v>
      </c>
      <c r="E44" s="14">
        <f t="shared" si="19"/>
        <v>4.277748158917483</v>
      </c>
      <c r="F44" s="14">
        <f t="shared" si="19"/>
        <v>1.6938734320545736</v>
      </c>
      <c r="G44" s="14" t="str">
        <f t="shared" si="19"/>
        <v>(－)</v>
      </c>
      <c r="H44" s="15">
        <f t="shared" si="19"/>
        <v>32.84177413432302</v>
      </c>
      <c r="I44" s="12">
        <f t="shared" si="19"/>
        <v>3.028875374267076</v>
      </c>
      <c r="J44" s="12" t="str">
        <f t="shared" si="19"/>
        <v>(－)</v>
      </c>
      <c r="K44" s="12">
        <f t="shared" si="19"/>
        <v>61.59957348841175</v>
      </c>
      <c r="L44" s="12">
        <f t="shared" si="19"/>
        <v>2.529777002998156</v>
      </c>
      <c r="M44" s="32"/>
      <c r="N44" s="33"/>
      <c r="O44" s="33"/>
      <c r="P44" s="32"/>
    </row>
    <row r="45" spans="1:16" ht="15" customHeight="1">
      <c r="A45" s="71" t="s">
        <v>42</v>
      </c>
      <c r="B45" s="27">
        <v>57879.251</v>
      </c>
      <c r="C45" s="56">
        <v>0</v>
      </c>
      <c r="D45" s="57">
        <v>22245.1</v>
      </c>
      <c r="E45" s="58">
        <v>5400</v>
      </c>
      <c r="F45" s="58">
        <v>1170</v>
      </c>
      <c r="G45" s="58">
        <v>0</v>
      </c>
      <c r="H45" s="59">
        <v>28815.1</v>
      </c>
      <c r="I45" s="56">
        <v>1473</v>
      </c>
      <c r="J45" s="56">
        <v>0</v>
      </c>
      <c r="K45" s="56">
        <v>25591.56</v>
      </c>
      <c r="L45" s="56">
        <v>1999.591</v>
      </c>
      <c r="M45" s="56">
        <v>40979.034</v>
      </c>
      <c r="N45" s="27">
        <v>98858.285</v>
      </c>
      <c r="O45" s="27">
        <v>56053.824</v>
      </c>
      <c r="P45" s="56">
        <v>42804.461</v>
      </c>
    </row>
    <row r="46" spans="1:16" ht="15" customHeight="1">
      <c r="A46" s="71"/>
      <c r="B46" s="21">
        <f aca="true" t="shared" si="20" ref="B46:L46">IF(B45=0,"(－)",IF(B45="－","(－)",B45/$B45*100))</f>
        <v>100</v>
      </c>
      <c r="C46" s="12" t="str">
        <f t="shared" si="20"/>
        <v>(－)</v>
      </c>
      <c r="D46" s="13">
        <f t="shared" si="20"/>
        <v>38.43363487893097</v>
      </c>
      <c r="E46" s="14">
        <f t="shared" si="20"/>
        <v>9.329768279136854</v>
      </c>
      <c r="F46" s="14">
        <f t="shared" si="20"/>
        <v>2.0214497938129847</v>
      </c>
      <c r="G46" s="14" t="str">
        <f t="shared" si="20"/>
        <v>(－)</v>
      </c>
      <c r="H46" s="15">
        <f t="shared" si="20"/>
        <v>49.7848529518808</v>
      </c>
      <c r="I46" s="12">
        <f t="shared" si="20"/>
        <v>2.544953458364553</v>
      </c>
      <c r="J46" s="12" t="str">
        <f t="shared" si="20"/>
        <v>(－)</v>
      </c>
      <c r="K46" s="12">
        <f t="shared" si="20"/>
        <v>44.2154305003014</v>
      </c>
      <c r="L46" s="12">
        <f t="shared" si="20"/>
        <v>3.4547630894532477</v>
      </c>
      <c r="M46" s="32"/>
      <c r="N46" s="33"/>
      <c r="O46" s="33"/>
      <c r="P46" s="32"/>
    </row>
    <row r="47" spans="1:16" ht="15" customHeight="1">
      <c r="A47" s="71" t="s">
        <v>46</v>
      </c>
      <c r="B47" s="27">
        <v>32600.369</v>
      </c>
      <c r="C47" s="56">
        <v>0</v>
      </c>
      <c r="D47" s="57">
        <v>11183.02</v>
      </c>
      <c r="E47" s="58">
        <v>2860</v>
      </c>
      <c r="F47" s="58">
        <v>870</v>
      </c>
      <c r="G47" s="58">
        <v>0</v>
      </c>
      <c r="H47" s="59">
        <f>SUM(D47:G47)</f>
        <v>14913.02</v>
      </c>
      <c r="I47" s="56">
        <v>653</v>
      </c>
      <c r="J47" s="56">
        <v>0</v>
      </c>
      <c r="K47" s="56">
        <v>16820</v>
      </c>
      <c r="L47" s="56">
        <v>214.349</v>
      </c>
      <c r="M47" s="56">
        <v>42804.461</v>
      </c>
      <c r="N47" s="27">
        <v>75404.83</v>
      </c>
      <c r="O47" s="27">
        <v>32488.261</v>
      </c>
      <c r="P47" s="56">
        <f>N47-O47</f>
        <v>42916.569</v>
      </c>
    </row>
    <row r="48" spans="1:16" ht="15" customHeight="1">
      <c r="A48" s="71"/>
      <c r="B48" s="21">
        <f aca="true" t="shared" si="21" ref="B48:L48">IF(B47=0,"(－)",IF(B47="－","(－)",B47/$B47*100))</f>
        <v>100</v>
      </c>
      <c r="C48" s="12" t="str">
        <f t="shared" si="21"/>
        <v>(－)</v>
      </c>
      <c r="D48" s="13">
        <f t="shared" si="21"/>
        <v>34.30335405099249</v>
      </c>
      <c r="E48" s="14">
        <f t="shared" si="21"/>
        <v>8.772906834275403</v>
      </c>
      <c r="F48" s="14">
        <f t="shared" si="21"/>
        <v>2.668681449587273</v>
      </c>
      <c r="G48" s="14" t="str">
        <f t="shared" si="21"/>
        <v>(－)</v>
      </c>
      <c r="H48" s="15">
        <f t="shared" si="21"/>
        <v>45.74494233485517</v>
      </c>
      <c r="I48" s="12">
        <f t="shared" si="21"/>
        <v>2.003044812161482</v>
      </c>
      <c r="J48" s="12" t="str">
        <f t="shared" si="21"/>
        <v>(－)</v>
      </c>
      <c r="K48" s="12">
        <f t="shared" si="21"/>
        <v>51.594508025353946</v>
      </c>
      <c r="L48" s="12">
        <f t="shared" si="21"/>
        <v>0.657504827629405</v>
      </c>
      <c r="M48" s="32"/>
      <c r="N48" s="33"/>
      <c r="O48" s="33"/>
      <c r="P48" s="32"/>
    </row>
    <row r="49" spans="1:16" ht="15" customHeight="1">
      <c r="A49" s="71" t="s">
        <v>47</v>
      </c>
      <c r="B49" s="27">
        <v>38171</v>
      </c>
      <c r="C49" s="56">
        <v>0</v>
      </c>
      <c r="D49" s="57">
        <v>9658</v>
      </c>
      <c r="E49" s="58">
        <v>4920</v>
      </c>
      <c r="F49" s="58">
        <v>3578</v>
      </c>
      <c r="G49" s="58">
        <v>0</v>
      </c>
      <c r="H49" s="59">
        <f>SUM(D49:G49)</f>
        <v>18156</v>
      </c>
      <c r="I49" s="56">
        <v>2152</v>
      </c>
      <c r="J49" s="56">
        <v>0</v>
      </c>
      <c r="K49" s="56">
        <v>17510</v>
      </c>
      <c r="L49" s="56">
        <v>353</v>
      </c>
      <c r="M49" s="56">
        <v>42917</v>
      </c>
      <c r="N49" s="27">
        <v>81087</v>
      </c>
      <c r="O49" s="27">
        <v>45039</v>
      </c>
      <c r="P49" s="56">
        <v>36049</v>
      </c>
    </row>
    <row r="50" spans="1:16" ht="15" customHeight="1">
      <c r="A50" s="71"/>
      <c r="B50" s="21">
        <f aca="true" t="shared" si="22" ref="B50:L50">IF(B49=0,"(－)",IF(B49="－","(－)",B49/$B49*100))</f>
        <v>100</v>
      </c>
      <c r="C50" s="12" t="str">
        <f t="shared" si="22"/>
        <v>(－)</v>
      </c>
      <c r="D50" s="13">
        <f t="shared" si="22"/>
        <v>25.301930785151033</v>
      </c>
      <c r="E50" s="14">
        <f t="shared" si="22"/>
        <v>12.88936627282492</v>
      </c>
      <c r="F50" s="14">
        <f t="shared" si="22"/>
        <v>9.373608236619422</v>
      </c>
      <c r="G50" s="14" t="str">
        <f t="shared" si="22"/>
        <v>(－)</v>
      </c>
      <c r="H50" s="15">
        <f t="shared" si="22"/>
        <v>47.56490529459537</v>
      </c>
      <c r="I50" s="12">
        <f t="shared" si="22"/>
        <v>5.637787849414478</v>
      </c>
      <c r="J50" s="12" t="str">
        <f t="shared" si="22"/>
        <v>(－)</v>
      </c>
      <c r="K50" s="12">
        <f t="shared" si="22"/>
        <v>45.87252102381389</v>
      </c>
      <c r="L50" s="12">
        <f t="shared" si="22"/>
        <v>0.9247858321762595</v>
      </c>
      <c r="M50" s="32"/>
      <c r="N50" s="33"/>
      <c r="O50" s="33"/>
      <c r="P50" s="32"/>
    </row>
    <row r="51" spans="1:16" ht="15" customHeight="1">
      <c r="A51" s="71" t="s">
        <v>53</v>
      </c>
      <c r="B51" s="27">
        <v>48876</v>
      </c>
      <c r="C51" s="56">
        <v>0</v>
      </c>
      <c r="D51" s="57">
        <v>13755</v>
      </c>
      <c r="E51" s="58">
        <v>8580</v>
      </c>
      <c r="F51" s="58">
        <v>925</v>
      </c>
      <c r="G51" s="58">
        <v>0</v>
      </c>
      <c r="H51" s="59">
        <v>23260</v>
      </c>
      <c r="I51" s="56">
        <v>1408</v>
      </c>
      <c r="J51" s="56">
        <v>0</v>
      </c>
      <c r="K51" s="56">
        <v>23761</v>
      </c>
      <c r="L51" s="56">
        <v>447</v>
      </c>
      <c r="M51" s="56">
        <v>36049</v>
      </c>
      <c r="N51" s="27">
        <v>84925</v>
      </c>
      <c r="O51" s="27">
        <v>54632</v>
      </c>
      <c r="P51" s="56">
        <v>30293</v>
      </c>
    </row>
    <row r="52" spans="1:16" ht="15" customHeight="1">
      <c r="A52" s="71"/>
      <c r="B52" s="21">
        <f aca="true" t="shared" si="23" ref="B52:L52">IF(B51=0,"(－)",IF(B51="－","(－)",B51/$B51*100))</f>
        <v>100</v>
      </c>
      <c r="C52" s="12" t="str">
        <f t="shared" si="23"/>
        <v>(－)</v>
      </c>
      <c r="D52" s="13">
        <f t="shared" si="23"/>
        <v>28.142646697765773</v>
      </c>
      <c r="E52" s="14">
        <f t="shared" si="23"/>
        <v>17.554628038301008</v>
      </c>
      <c r="F52" s="14">
        <f t="shared" si="23"/>
        <v>1.8925443980685817</v>
      </c>
      <c r="G52" s="14" t="str">
        <f t="shared" si="23"/>
        <v>(－)</v>
      </c>
      <c r="H52" s="15">
        <f t="shared" si="23"/>
        <v>47.58981913413536</v>
      </c>
      <c r="I52" s="12">
        <f t="shared" si="23"/>
        <v>2.88075947295196</v>
      </c>
      <c r="J52" s="12" t="str">
        <f t="shared" si="23"/>
        <v>(－)</v>
      </c>
      <c r="K52" s="12">
        <f t="shared" si="23"/>
        <v>48.61486210000818</v>
      </c>
      <c r="L52" s="12">
        <f t="shared" si="23"/>
        <v>0.914559292904493</v>
      </c>
      <c r="M52" s="32"/>
      <c r="N52" s="33"/>
      <c r="O52" s="33"/>
      <c r="P52" s="32"/>
    </row>
    <row r="53" spans="1:16" ht="15" customHeight="1">
      <c r="A53" s="71" t="s">
        <v>54</v>
      </c>
      <c r="B53" s="27">
        <v>25786</v>
      </c>
      <c r="C53" s="27">
        <v>0</v>
      </c>
      <c r="D53" s="28">
        <v>8180</v>
      </c>
      <c r="E53" s="29">
        <v>1380</v>
      </c>
      <c r="F53" s="29">
        <v>20</v>
      </c>
      <c r="G53" s="29">
        <v>0</v>
      </c>
      <c r="H53" s="30">
        <v>9580</v>
      </c>
      <c r="I53" s="27">
        <v>2039</v>
      </c>
      <c r="J53" s="27">
        <v>0</v>
      </c>
      <c r="K53" s="27">
        <v>13217</v>
      </c>
      <c r="L53" s="27">
        <v>950</v>
      </c>
      <c r="M53" s="27">
        <v>30293</v>
      </c>
      <c r="N53" s="27">
        <v>56079</v>
      </c>
      <c r="O53" s="27">
        <v>31543</v>
      </c>
      <c r="P53" s="27">
        <v>24536</v>
      </c>
    </row>
    <row r="54" spans="1:16" ht="15" customHeight="1">
      <c r="A54" s="71"/>
      <c r="B54" s="21">
        <f aca="true" t="shared" si="24" ref="B54:L54">IF(B53=0,"(－)",IF(B53="－","(－)",B53/$B53*100))</f>
        <v>100</v>
      </c>
      <c r="C54" s="12" t="str">
        <f t="shared" si="24"/>
        <v>(－)</v>
      </c>
      <c r="D54" s="13">
        <f t="shared" si="24"/>
        <v>31.72264019235244</v>
      </c>
      <c r="E54" s="14">
        <f t="shared" si="24"/>
        <v>5.351741254944543</v>
      </c>
      <c r="F54" s="14">
        <f t="shared" si="24"/>
        <v>0.0775614674629644</v>
      </c>
      <c r="G54" s="14" t="str">
        <f t="shared" si="24"/>
        <v>(－)</v>
      </c>
      <c r="H54" s="15">
        <f t="shared" si="24"/>
        <v>37.15194291475995</v>
      </c>
      <c r="I54" s="12">
        <f t="shared" si="24"/>
        <v>7.90739160784922</v>
      </c>
      <c r="J54" s="12" t="str">
        <f t="shared" si="24"/>
        <v>(－)</v>
      </c>
      <c r="K54" s="12">
        <f t="shared" si="24"/>
        <v>51.256495772900024</v>
      </c>
      <c r="L54" s="12">
        <f t="shared" si="24"/>
        <v>3.684169704490809</v>
      </c>
      <c r="M54" s="32"/>
      <c r="N54" s="33"/>
      <c r="O54" s="33"/>
      <c r="P54" s="32"/>
    </row>
    <row r="55" spans="1:16" ht="15" customHeight="1">
      <c r="A55" s="71" t="s">
        <v>55</v>
      </c>
      <c r="B55" s="27">
        <v>31810</v>
      </c>
      <c r="C55" s="27">
        <v>0</v>
      </c>
      <c r="D55" s="27">
        <v>5573</v>
      </c>
      <c r="E55" s="27">
        <v>5150</v>
      </c>
      <c r="F55" s="27">
        <v>1120</v>
      </c>
      <c r="G55" s="27">
        <v>0</v>
      </c>
      <c r="H55" s="27">
        <v>11843</v>
      </c>
      <c r="I55" s="27">
        <v>1950</v>
      </c>
      <c r="J55" s="27">
        <v>0</v>
      </c>
      <c r="K55" s="27">
        <v>17807</v>
      </c>
      <c r="L55" s="27">
        <v>210</v>
      </c>
      <c r="M55" s="27">
        <v>24536</v>
      </c>
      <c r="N55" s="27">
        <v>56346</v>
      </c>
      <c r="O55" s="27">
        <v>45877</v>
      </c>
      <c r="P55" s="27">
        <v>10469</v>
      </c>
    </row>
    <row r="56" spans="1:16" ht="15" customHeight="1">
      <c r="A56" s="71"/>
      <c r="B56" s="21">
        <v>100</v>
      </c>
      <c r="C56" s="12" t="s">
        <v>60</v>
      </c>
      <c r="D56" s="13">
        <v>17.51964790946243</v>
      </c>
      <c r="E56" s="14">
        <v>16.189877397044956</v>
      </c>
      <c r="F56" s="14">
        <v>3.520905375668029</v>
      </c>
      <c r="G56" s="14" t="s">
        <v>60</v>
      </c>
      <c r="H56" s="15">
        <v>37.23043068217542</v>
      </c>
      <c r="I56" s="12">
        <v>6.130147752279157</v>
      </c>
      <c r="J56" s="12" t="s">
        <v>60</v>
      </c>
      <c r="K56" s="12">
        <v>55.97925180760767</v>
      </c>
      <c r="L56" s="12">
        <v>0.6601697579377553</v>
      </c>
      <c r="M56" s="32"/>
      <c r="N56" s="33"/>
      <c r="O56" s="33"/>
      <c r="P56" s="32"/>
    </row>
    <row r="57" spans="1:16" ht="15" customHeight="1">
      <c r="A57" s="71" t="s">
        <v>64</v>
      </c>
      <c r="B57" s="27">
        <v>14856</v>
      </c>
      <c r="C57" s="27">
        <v>0</v>
      </c>
      <c r="D57" s="28">
        <v>4513</v>
      </c>
      <c r="E57" s="29">
        <v>346</v>
      </c>
      <c r="F57" s="29">
        <v>0</v>
      </c>
      <c r="G57" s="29">
        <v>0</v>
      </c>
      <c r="H57" s="30">
        <f>SUM(D57:G57)</f>
        <v>4859</v>
      </c>
      <c r="I57" s="27">
        <v>701</v>
      </c>
      <c r="J57" s="27">
        <v>0</v>
      </c>
      <c r="K57" s="27">
        <v>9037</v>
      </c>
      <c r="L57" s="27">
        <v>259</v>
      </c>
      <c r="M57" s="27">
        <v>10468</v>
      </c>
      <c r="N57" s="27">
        <f>B57+M57</f>
        <v>25324</v>
      </c>
      <c r="O57" s="27">
        <v>18293</v>
      </c>
      <c r="P57" s="27">
        <f>N57-O57</f>
        <v>7031</v>
      </c>
    </row>
    <row r="58" spans="1:16" ht="15" customHeight="1">
      <c r="A58" s="71"/>
      <c r="B58" s="21">
        <f aca="true" t="shared" si="25" ref="B58:L58">IF(B57=0,"(－)",IF(B57="－","(－)",B57/$B57*100))</f>
        <v>100</v>
      </c>
      <c r="C58" s="12" t="str">
        <f t="shared" si="25"/>
        <v>(－)</v>
      </c>
      <c r="D58" s="13">
        <f t="shared" si="25"/>
        <v>30.378298330640817</v>
      </c>
      <c r="E58" s="14">
        <f t="shared" si="25"/>
        <v>2.329025309639203</v>
      </c>
      <c r="F58" s="14" t="str">
        <f t="shared" si="25"/>
        <v>(－)</v>
      </c>
      <c r="G58" s="14" t="str">
        <f t="shared" si="25"/>
        <v>(－)</v>
      </c>
      <c r="H58" s="15">
        <f t="shared" si="25"/>
        <v>32.70732364028002</v>
      </c>
      <c r="I58" s="12">
        <f t="shared" si="25"/>
        <v>4.718632202477114</v>
      </c>
      <c r="J58" s="12" t="str">
        <f t="shared" si="25"/>
        <v>(－)</v>
      </c>
      <c r="K58" s="12">
        <f t="shared" si="25"/>
        <v>60.83064081852451</v>
      </c>
      <c r="L58" s="12">
        <f t="shared" si="25"/>
        <v>1.743403338718363</v>
      </c>
      <c r="M58" s="32"/>
      <c r="N58" s="33"/>
      <c r="O58" s="33"/>
      <c r="P58" s="32"/>
    </row>
    <row r="59" spans="1:16" ht="15" customHeight="1">
      <c r="A59" s="71" t="s">
        <v>68</v>
      </c>
      <c r="B59" s="27">
        <v>19891</v>
      </c>
      <c r="C59" s="27">
        <v>0</v>
      </c>
      <c r="D59" s="28">
        <v>5103</v>
      </c>
      <c r="E59" s="29">
        <v>210</v>
      </c>
      <c r="F59" s="29">
        <v>70</v>
      </c>
      <c r="G59" s="27">
        <v>0</v>
      </c>
      <c r="H59" s="30">
        <v>5383</v>
      </c>
      <c r="I59" s="27">
        <v>499</v>
      </c>
      <c r="J59" s="27">
        <v>0</v>
      </c>
      <c r="K59" s="27">
        <v>14010</v>
      </c>
      <c r="L59" s="27">
        <v>0</v>
      </c>
      <c r="M59" s="27">
        <v>7031</v>
      </c>
      <c r="N59" s="27">
        <v>26922</v>
      </c>
      <c r="O59" s="27">
        <v>20254</v>
      </c>
      <c r="P59" s="27">
        <f>N59-O59</f>
        <v>6668</v>
      </c>
    </row>
    <row r="60" spans="1:16" ht="15" customHeight="1">
      <c r="A60" s="71"/>
      <c r="B60" s="21">
        <f aca="true" t="shared" si="26" ref="B60:L60">IF(B59=0,"(－)",IF(B59="－","(－)",B59/$B59*100))</f>
        <v>100</v>
      </c>
      <c r="C60" s="12" t="str">
        <f t="shared" si="26"/>
        <v>(－)</v>
      </c>
      <c r="D60" s="13">
        <f t="shared" si="26"/>
        <v>25.654818762254283</v>
      </c>
      <c r="E60" s="14">
        <f t="shared" si="26"/>
        <v>1.055753858528983</v>
      </c>
      <c r="F60" s="14">
        <f t="shared" si="26"/>
        <v>0.3519179528429943</v>
      </c>
      <c r="G60" s="14" t="str">
        <f t="shared" si="26"/>
        <v>(－)</v>
      </c>
      <c r="H60" s="15">
        <f t="shared" si="26"/>
        <v>27.062490573626263</v>
      </c>
      <c r="I60" s="12">
        <f t="shared" si="26"/>
        <v>2.5086722638379166</v>
      </c>
      <c r="J60" s="12" t="str">
        <f t="shared" si="26"/>
        <v>(－)</v>
      </c>
      <c r="K60" s="12">
        <f t="shared" si="26"/>
        <v>70.43386456186215</v>
      </c>
      <c r="L60" s="12" t="str">
        <f t="shared" si="26"/>
        <v>(－)</v>
      </c>
      <c r="M60" s="32"/>
      <c r="N60" s="33"/>
      <c r="O60" s="33"/>
      <c r="P60" s="32"/>
    </row>
    <row r="61" spans="1:16" ht="15" customHeight="1">
      <c r="A61" s="71" t="s">
        <v>72</v>
      </c>
      <c r="B61" s="34">
        <v>14377</v>
      </c>
      <c r="C61" s="34">
        <v>0</v>
      </c>
      <c r="D61" s="35">
        <v>3167</v>
      </c>
      <c r="E61" s="36">
        <v>950</v>
      </c>
      <c r="F61" s="36">
        <v>0</v>
      </c>
      <c r="G61" s="36">
        <v>0</v>
      </c>
      <c r="H61" s="37">
        <v>4117</v>
      </c>
      <c r="I61" s="34">
        <v>0</v>
      </c>
      <c r="J61" s="34">
        <v>0</v>
      </c>
      <c r="K61" s="34">
        <v>8190</v>
      </c>
      <c r="L61" s="34">
        <v>2071</v>
      </c>
      <c r="M61" s="34">
        <v>6668</v>
      </c>
      <c r="N61" s="34">
        <v>21045</v>
      </c>
      <c r="O61" s="38">
        <v>16902</v>
      </c>
      <c r="P61" s="63">
        <f>N61-O61</f>
        <v>4143</v>
      </c>
    </row>
    <row r="62" spans="1:16" ht="15" customHeight="1">
      <c r="A62" s="71"/>
      <c r="B62" s="21">
        <f aca="true" t="shared" si="27" ref="B62:L62">IF(B61=0,"(－)",IF(B61="－","(－)",B61/$B61*100))</f>
        <v>100</v>
      </c>
      <c r="C62" s="12" t="str">
        <f t="shared" si="27"/>
        <v>(－)</v>
      </c>
      <c r="D62" s="13">
        <f t="shared" si="27"/>
        <v>22.0282395492801</v>
      </c>
      <c r="E62" s="14">
        <f t="shared" si="27"/>
        <v>6.607776309383043</v>
      </c>
      <c r="F62" s="14" t="str">
        <f t="shared" si="27"/>
        <v>(－)</v>
      </c>
      <c r="G62" s="14" t="str">
        <f t="shared" si="27"/>
        <v>(－)</v>
      </c>
      <c r="H62" s="15">
        <f t="shared" si="27"/>
        <v>28.636015858663143</v>
      </c>
      <c r="I62" s="12" t="str">
        <f t="shared" si="27"/>
        <v>(－)</v>
      </c>
      <c r="J62" s="12" t="str">
        <f t="shared" si="27"/>
        <v>(－)</v>
      </c>
      <c r="K62" s="12">
        <f t="shared" si="27"/>
        <v>56.9659873408917</v>
      </c>
      <c r="L62" s="12">
        <f t="shared" si="27"/>
        <v>14.404952354455034</v>
      </c>
      <c r="M62" s="32"/>
      <c r="N62" s="33"/>
      <c r="O62" s="33"/>
      <c r="P62" s="32"/>
    </row>
    <row r="63" spans="1:16" ht="13.5">
      <c r="A63" s="71" t="s">
        <v>78</v>
      </c>
      <c r="B63" s="34">
        <v>13005</v>
      </c>
      <c r="C63" s="34">
        <v>0</v>
      </c>
      <c r="D63" s="35">
        <v>3624</v>
      </c>
      <c r="E63" s="36">
        <v>0</v>
      </c>
      <c r="F63" s="36">
        <v>100</v>
      </c>
      <c r="G63" s="36">
        <v>0</v>
      </c>
      <c r="H63" s="37">
        <v>3724</v>
      </c>
      <c r="I63" s="34">
        <v>0</v>
      </c>
      <c r="J63" s="34">
        <v>0</v>
      </c>
      <c r="K63" s="34">
        <v>6089</v>
      </c>
      <c r="L63" s="34">
        <v>3192</v>
      </c>
      <c r="M63" s="34">
        <v>4143</v>
      </c>
      <c r="N63" s="34">
        <v>17148</v>
      </c>
      <c r="O63" s="38">
        <v>11856</v>
      </c>
      <c r="P63" s="63">
        <f>N63-O63</f>
        <v>5292</v>
      </c>
    </row>
    <row r="64" spans="1:16" ht="13.5">
      <c r="A64" s="71"/>
      <c r="B64" s="21">
        <f aca="true" t="shared" si="28" ref="B64:L64">IF(B63=0,"(－)",IF(B63="－","(－)",B63/$B63*100))</f>
        <v>100</v>
      </c>
      <c r="C64" s="12" t="str">
        <f t="shared" si="28"/>
        <v>(－)</v>
      </c>
      <c r="D64" s="13">
        <f t="shared" si="28"/>
        <v>27.86620530565167</v>
      </c>
      <c r="E64" s="14" t="str">
        <f t="shared" si="28"/>
        <v>(－)</v>
      </c>
      <c r="F64" s="14">
        <f t="shared" si="28"/>
        <v>0.7689350249903883</v>
      </c>
      <c r="G64" s="14" t="str">
        <f t="shared" si="28"/>
        <v>(－)</v>
      </c>
      <c r="H64" s="15">
        <f t="shared" si="28"/>
        <v>28.635140330642063</v>
      </c>
      <c r="I64" s="12" t="str">
        <f t="shared" si="28"/>
        <v>(－)</v>
      </c>
      <c r="J64" s="12" t="str">
        <f t="shared" si="28"/>
        <v>(－)</v>
      </c>
      <c r="K64" s="12">
        <f t="shared" si="28"/>
        <v>46.820453671664744</v>
      </c>
      <c r="L64" s="12">
        <f t="shared" si="28"/>
        <v>24.544405997693193</v>
      </c>
      <c r="M64" s="32"/>
      <c r="N64" s="33"/>
      <c r="O64" s="33"/>
      <c r="P64" s="32"/>
    </row>
    <row r="65" spans="1:16" ht="13.5">
      <c r="A65" s="71" t="s">
        <v>79</v>
      </c>
      <c r="B65" s="34">
        <v>19037</v>
      </c>
      <c r="C65" s="34">
        <v>0</v>
      </c>
      <c r="D65" s="35">
        <v>3282</v>
      </c>
      <c r="E65" s="36">
        <v>915</v>
      </c>
      <c r="F65" s="36">
        <v>330</v>
      </c>
      <c r="G65" s="36">
        <v>0</v>
      </c>
      <c r="H65" s="37">
        <v>4527</v>
      </c>
      <c r="I65" s="34">
        <v>0</v>
      </c>
      <c r="J65" s="34">
        <v>0</v>
      </c>
      <c r="K65" s="34">
        <v>12304</v>
      </c>
      <c r="L65" s="34">
        <v>2206</v>
      </c>
      <c r="M65" s="34">
        <v>5292</v>
      </c>
      <c r="N65" s="34">
        <v>24329</v>
      </c>
      <c r="O65" s="38">
        <v>17910</v>
      </c>
      <c r="P65" s="63">
        <f>N65-O65</f>
        <v>6419</v>
      </c>
    </row>
    <row r="66" spans="1:16" ht="13.5">
      <c r="A66" s="71"/>
      <c r="B66" s="21">
        <f aca="true" t="shared" si="29" ref="B66:L66">IF(B65=0,"(－)",IF(B65="－","(－)",B65/$B65*100))</f>
        <v>100</v>
      </c>
      <c r="C66" s="12" t="str">
        <f t="shared" si="29"/>
        <v>(－)</v>
      </c>
      <c r="D66" s="13">
        <f t="shared" si="29"/>
        <v>17.240111362084363</v>
      </c>
      <c r="E66" s="14">
        <f t="shared" si="29"/>
        <v>4.8064295844933556</v>
      </c>
      <c r="F66" s="14">
        <f t="shared" si="29"/>
        <v>1.7334664075221935</v>
      </c>
      <c r="G66" s="14" t="str">
        <f t="shared" si="29"/>
        <v>(－)</v>
      </c>
      <c r="H66" s="15">
        <f t="shared" si="29"/>
        <v>23.78000735409991</v>
      </c>
      <c r="I66" s="12" t="str">
        <f t="shared" si="29"/>
        <v>(－)</v>
      </c>
      <c r="J66" s="12" t="str">
        <f t="shared" si="29"/>
        <v>(－)</v>
      </c>
      <c r="K66" s="12">
        <f t="shared" si="29"/>
        <v>64.63203235803961</v>
      </c>
      <c r="L66" s="12">
        <f t="shared" si="29"/>
        <v>11.587960287860483</v>
      </c>
      <c r="M66" s="32"/>
      <c r="N66" s="33"/>
      <c r="O66" s="33"/>
      <c r="P66" s="32"/>
    </row>
    <row r="67" spans="1:16" ht="13.5">
      <c r="A67" s="71" t="s">
        <v>85</v>
      </c>
      <c r="B67" s="56">
        <v>14464</v>
      </c>
      <c r="C67" s="56">
        <v>0</v>
      </c>
      <c r="D67" s="57">
        <v>3499</v>
      </c>
      <c r="E67" s="69">
        <v>0</v>
      </c>
      <c r="F67" s="69">
        <v>0</v>
      </c>
      <c r="G67" s="69">
        <v>0</v>
      </c>
      <c r="H67" s="59">
        <v>3499</v>
      </c>
      <c r="I67" s="56">
        <v>0</v>
      </c>
      <c r="J67" s="56">
        <v>0</v>
      </c>
      <c r="K67" s="56">
        <v>5904</v>
      </c>
      <c r="L67" s="56">
        <v>5061</v>
      </c>
      <c r="M67" s="56">
        <v>6419</v>
      </c>
      <c r="N67" s="56">
        <v>20883</v>
      </c>
      <c r="O67" s="38">
        <v>11411</v>
      </c>
      <c r="P67" s="56">
        <f>N67-O67</f>
        <v>9472</v>
      </c>
    </row>
    <row r="68" spans="1:16" ht="13.5">
      <c r="A68" s="71"/>
      <c r="B68" s="21">
        <f aca="true" t="shared" si="30" ref="B68:L68">IF(B67=0,"(－)",IF(B67="－","(－)",B67/$B67*100))</f>
        <v>100</v>
      </c>
      <c r="C68" s="21" t="str">
        <f t="shared" si="30"/>
        <v>(－)</v>
      </c>
      <c r="D68" s="21">
        <f t="shared" si="30"/>
        <v>24.191095132743364</v>
      </c>
      <c r="E68" s="21" t="str">
        <f t="shared" si="30"/>
        <v>(－)</v>
      </c>
      <c r="F68" s="21" t="str">
        <f t="shared" si="30"/>
        <v>(－)</v>
      </c>
      <c r="G68" s="21" t="str">
        <f t="shared" si="30"/>
        <v>(－)</v>
      </c>
      <c r="H68" s="21">
        <f t="shared" si="30"/>
        <v>24.191095132743364</v>
      </c>
      <c r="I68" s="21" t="str">
        <f t="shared" si="30"/>
        <v>(－)</v>
      </c>
      <c r="J68" s="21" t="str">
        <f t="shared" si="30"/>
        <v>(－)</v>
      </c>
      <c r="K68" s="21">
        <f t="shared" si="30"/>
        <v>40.81858407079646</v>
      </c>
      <c r="L68" s="21">
        <f t="shared" si="30"/>
        <v>34.990320796460175</v>
      </c>
      <c r="M68" s="32"/>
      <c r="N68" s="33"/>
      <c r="O68" s="33"/>
      <c r="P68" s="32"/>
    </row>
  </sheetData>
  <sheetProtection/>
  <mergeCells count="35">
    <mergeCell ref="A67:A68"/>
    <mergeCell ref="A65:A66"/>
    <mergeCell ref="A51:A52"/>
    <mergeCell ref="A49:A50"/>
    <mergeCell ref="A47:A48"/>
    <mergeCell ref="A45:A46"/>
    <mergeCell ref="A57:A58"/>
    <mergeCell ref="A53:A54"/>
    <mergeCell ref="A63:A64"/>
    <mergeCell ref="A61:A62"/>
    <mergeCell ref="D3:H3"/>
    <mergeCell ref="A5:A6"/>
    <mergeCell ref="A7:A8"/>
    <mergeCell ref="B3:B4"/>
    <mergeCell ref="C3:C4"/>
    <mergeCell ref="A15:A16"/>
    <mergeCell ref="A13:A14"/>
    <mergeCell ref="A9:A10"/>
    <mergeCell ref="A11:A12"/>
    <mergeCell ref="A37:A38"/>
    <mergeCell ref="A59:A60"/>
    <mergeCell ref="A55:A56"/>
    <mergeCell ref="A17:A18"/>
    <mergeCell ref="A27:A28"/>
    <mergeCell ref="A43:A44"/>
    <mergeCell ref="A23:A24"/>
    <mergeCell ref="A39:A40"/>
    <mergeCell ref="A41:A42"/>
    <mergeCell ref="A35:A36"/>
    <mergeCell ref="A29:A30"/>
    <mergeCell ref="A19:A20"/>
    <mergeCell ref="A21:A22"/>
    <mergeCell ref="A25:A26"/>
    <mergeCell ref="A31:A32"/>
    <mergeCell ref="A33:A3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view="pageBreakPreview" zoomScale="85" zoomScaleSheetLayoutView="85" zoomScalePageLayoutView="0" workbookViewId="0" topLeftCell="A1">
      <selection activeCell="I16" sqref="I16"/>
    </sheetView>
  </sheetViews>
  <sheetFormatPr defaultColWidth="9.00390625" defaultRowHeight="13.5"/>
  <cols>
    <col min="1" max="16" width="10.625" style="26" customWidth="1"/>
    <col min="17" max="16384" width="9.00390625" style="26" customWidth="1"/>
  </cols>
  <sheetData>
    <row r="1" s="18" customFormat="1" ht="21" customHeight="1">
      <c r="A1" s="19" t="s">
        <v>94</v>
      </c>
    </row>
    <row r="2" spans="1:16" ht="21" customHeight="1">
      <c r="A2" s="17" t="s">
        <v>74</v>
      </c>
      <c r="P2" s="66" t="s">
        <v>76</v>
      </c>
    </row>
    <row r="3" spans="1:21" ht="30" customHeight="1">
      <c r="A3" s="1" t="s">
        <v>9</v>
      </c>
      <c r="B3" s="77" t="s">
        <v>10</v>
      </c>
      <c r="C3" s="77" t="s">
        <v>11</v>
      </c>
      <c r="D3" s="79" t="s">
        <v>12</v>
      </c>
      <c r="E3" s="79"/>
      <c r="F3" s="79"/>
      <c r="G3" s="79"/>
      <c r="H3" s="79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5"/>
      <c r="R3" s="25"/>
      <c r="S3" s="25"/>
      <c r="T3" s="25"/>
      <c r="U3" s="25"/>
    </row>
    <row r="4" spans="1:21" ht="30" customHeight="1">
      <c r="A4" s="3" t="s">
        <v>18</v>
      </c>
      <c r="B4" s="78"/>
      <c r="C4" s="78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5"/>
      <c r="R4" s="25"/>
      <c r="S4" s="25"/>
      <c r="T4" s="25"/>
      <c r="U4" s="25"/>
    </row>
    <row r="5" spans="1:16" ht="15" customHeight="1">
      <c r="A5" s="79" t="s">
        <v>81</v>
      </c>
      <c r="B5" s="20">
        <v>3270</v>
      </c>
      <c r="C5" s="20">
        <v>0</v>
      </c>
      <c r="D5" s="9">
        <v>1250</v>
      </c>
      <c r="E5" s="10">
        <v>0</v>
      </c>
      <c r="F5" s="10">
        <v>2020</v>
      </c>
      <c r="G5" s="10">
        <v>0</v>
      </c>
      <c r="H5" s="11">
        <v>3270</v>
      </c>
      <c r="I5" s="20">
        <v>0</v>
      </c>
      <c r="J5" s="8">
        <v>0</v>
      </c>
      <c r="K5" s="8">
        <v>0</v>
      </c>
      <c r="L5" s="8">
        <v>0</v>
      </c>
      <c r="M5" s="20">
        <v>0</v>
      </c>
      <c r="N5" s="20">
        <v>3270</v>
      </c>
      <c r="O5" s="20">
        <v>1210</v>
      </c>
      <c r="P5" s="8">
        <f>N5-O5</f>
        <v>2060</v>
      </c>
    </row>
    <row r="6" spans="1:16" ht="15" customHeight="1">
      <c r="A6" s="79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38.226299694189606</v>
      </c>
      <c r="E6" s="14" t="str">
        <f t="shared" si="0"/>
        <v>(－)</v>
      </c>
      <c r="F6" s="14">
        <f t="shared" si="0"/>
        <v>61.773700305810394</v>
      </c>
      <c r="G6" s="14" t="str">
        <f t="shared" si="0"/>
        <v>(－)</v>
      </c>
      <c r="H6" s="15">
        <f t="shared" si="0"/>
        <v>100</v>
      </c>
      <c r="I6" s="12" t="str">
        <f t="shared" si="0"/>
        <v>(－)</v>
      </c>
      <c r="J6" s="12" t="str">
        <f t="shared" si="0"/>
        <v>(－)</v>
      </c>
      <c r="K6" s="12" t="str">
        <f t="shared" si="0"/>
        <v>(－)</v>
      </c>
      <c r="L6" s="12" t="str">
        <f t="shared" si="0"/>
        <v>(－)</v>
      </c>
      <c r="M6" s="16"/>
      <c r="N6" s="22"/>
      <c r="O6" s="22"/>
      <c r="P6" s="16"/>
    </row>
    <row r="7" spans="1:16" ht="13.5">
      <c r="A7" s="79" t="s">
        <v>90</v>
      </c>
      <c r="B7" s="20">
        <v>3000</v>
      </c>
      <c r="C7" s="20">
        <v>0</v>
      </c>
      <c r="D7" s="9">
        <v>0</v>
      </c>
      <c r="E7" s="10">
        <v>0</v>
      </c>
      <c r="F7" s="10">
        <v>0</v>
      </c>
      <c r="G7" s="10">
        <v>0</v>
      </c>
      <c r="H7" s="11">
        <v>0</v>
      </c>
      <c r="I7" s="20">
        <v>0</v>
      </c>
      <c r="J7" s="8">
        <v>0</v>
      </c>
      <c r="K7" s="8">
        <v>3000</v>
      </c>
      <c r="L7" s="8">
        <v>0</v>
      </c>
      <c r="M7" s="20">
        <v>2060</v>
      </c>
      <c r="N7" s="20">
        <v>5060</v>
      </c>
      <c r="O7" s="70">
        <v>5060</v>
      </c>
      <c r="P7" s="8">
        <f>N7-O7</f>
        <v>0</v>
      </c>
    </row>
    <row r="8" spans="1:16" ht="13.5">
      <c r="A8" s="79"/>
      <c r="B8" s="21">
        <f aca="true" t="shared" si="1" ref="B8:L8">IF(B7=0,"(－)",IF(B7="－","(－)",B7/$B7*100))</f>
        <v>100</v>
      </c>
      <c r="C8" s="21" t="str">
        <f t="shared" si="1"/>
        <v>(－)</v>
      </c>
      <c r="D8" s="21" t="str">
        <f t="shared" si="1"/>
        <v>(－)</v>
      </c>
      <c r="E8" s="21" t="str">
        <f t="shared" si="1"/>
        <v>(－)</v>
      </c>
      <c r="F8" s="21" t="str">
        <f t="shared" si="1"/>
        <v>(－)</v>
      </c>
      <c r="G8" s="21" t="str">
        <f t="shared" si="1"/>
        <v>(－)</v>
      </c>
      <c r="H8" s="21" t="str">
        <f t="shared" si="1"/>
        <v>(－)</v>
      </c>
      <c r="I8" s="21" t="str">
        <f t="shared" si="1"/>
        <v>(－)</v>
      </c>
      <c r="J8" s="21" t="str">
        <f t="shared" si="1"/>
        <v>(－)</v>
      </c>
      <c r="K8" s="21">
        <f t="shared" si="1"/>
        <v>100</v>
      </c>
      <c r="L8" s="21" t="str">
        <f t="shared" si="1"/>
        <v>(－)</v>
      </c>
      <c r="M8" s="16"/>
      <c r="N8" s="22"/>
      <c r="O8" s="22"/>
      <c r="P8" s="16"/>
    </row>
  </sheetData>
  <sheetProtection/>
  <mergeCells count="5">
    <mergeCell ref="B3:B4"/>
    <mergeCell ref="C3:C4"/>
    <mergeCell ref="D3:H3"/>
    <mergeCell ref="A5:A6"/>
    <mergeCell ref="A7:A8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view="pageBreakPreview" zoomScale="85" zoomScaleSheetLayoutView="85" zoomScalePageLayoutView="0" workbookViewId="0" topLeftCell="A1">
      <selection activeCell="G21" sqref="G21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95</v>
      </c>
    </row>
    <row r="2" spans="1:16" ht="21" customHeight="1">
      <c r="A2" s="44" t="s">
        <v>74</v>
      </c>
      <c r="P2" s="45" t="s">
        <v>76</v>
      </c>
    </row>
    <row r="3" spans="1:21" ht="30" customHeight="1">
      <c r="A3" s="46" t="s">
        <v>9</v>
      </c>
      <c r="B3" s="72" t="s">
        <v>10</v>
      </c>
      <c r="C3" s="72" t="s">
        <v>11</v>
      </c>
      <c r="D3" s="71" t="s">
        <v>12</v>
      </c>
      <c r="E3" s="71"/>
      <c r="F3" s="71"/>
      <c r="G3" s="71"/>
      <c r="H3" s="71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4"/>
      <c r="C4" s="74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71" t="s">
        <v>65</v>
      </c>
      <c r="B5" s="27">
        <v>13179</v>
      </c>
      <c r="C5" s="56">
        <v>71</v>
      </c>
      <c r="D5" s="57">
        <v>3580</v>
      </c>
      <c r="E5" s="58">
        <v>50</v>
      </c>
      <c r="F5" s="58">
        <v>1118</v>
      </c>
      <c r="G5" s="58">
        <v>0</v>
      </c>
      <c r="H5" s="59">
        <v>4748</v>
      </c>
      <c r="I5" s="56">
        <v>0</v>
      </c>
      <c r="J5" s="56">
        <v>0</v>
      </c>
      <c r="K5" s="56">
        <v>8300</v>
      </c>
      <c r="L5" s="56">
        <v>60</v>
      </c>
      <c r="M5" s="56">
        <v>0</v>
      </c>
      <c r="N5" s="27">
        <v>13179</v>
      </c>
      <c r="O5" s="27">
        <v>10434</v>
      </c>
      <c r="P5" s="56">
        <f>N5-O5</f>
        <v>2745</v>
      </c>
    </row>
    <row r="6" spans="1:16" ht="15" customHeight="1">
      <c r="A6" s="71"/>
      <c r="B6" s="21">
        <f aca="true" t="shared" si="0" ref="B6:L6">IF(B5=0,"(－)",IF(B5="－","(－)",B5/$B5*100))</f>
        <v>100</v>
      </c>
      <c r="C6" s="12">
        <f t="shared" si="0"/>
        <v>0.5387358676682602</v>
      </c>
      <c r="D6" s="13">
        <f t="shared" si="0"/>
        <v>27.164428257075652</v>
      </c>
      <c r="E6" s="14">
        <f t="shared" si="0"/>
        <v>0.3793914561044085</v>
      </c>
      <c r="F6" s="14">
        <f t="shared" si="0"/>
        <v>8.483192958494575</v>
      </c>
      <c r="G6" s="14" t="str">
        <f t="shared" si="0"/>
        <v>(－)</v>
      </c>
      <c r="H6" s="15">
        <f t="shared" si="0"/>
        <v>36.02701267167463</v>
      </c>
      <c r="I6" s="12" t="str">
        <f t="shared" si="0"/>
        <v>(－)</v>
      </c>
      <c r="J6" s="12" t="str">
        <f t="shared" si="0"/>
        <v>(－)</v>
      </c>
      <c r="K6" s="12">
        <f t="shared" si="0"/>
        <v>62.97898171333182</v>
      </c>
      <c r="L6" s="12">
        <f t="shared" si="0"/>
        <v>0.45526974732529024</v>
      </c>
      <c r="M6" s="32"/>
      <c r="N6" s="33"/>
      <c r="O6" s="33"/>
      <c r="P6" s="32"/>
    </row>
    <row r="7" spans="1:16" ht="15" customHeight="1">
      <c r="A7" s="71" t="s">
        <v>67</v>
      </c>
      <c r="B7" s="27">
        <v>14544</v>
      </c>
      <c r="C7" s="56">
        <v>24</v>
      </c>
      <c r="D7" s="57">
        <v>360</v>
      </c>
      <c r="E7" s="58">
        <v>220</v>
      </c>
      <c r="F7" s="58">
        <v>1230</v>
      </c>
      <c r="G7" s="58">
        <v>0</v>
      </c>
      <c r="H7" s="59">
        <v>1810</v>
      </c>
      <c r="I7" s="56">
        <v>0</v>
      </c>
      <c r="J7" s="56">
        <v>100</v>
      </c>
      <c r="K7" s="56">
        <v>12000</v>
      </c>
      <c r="L7" s="56">
        <v>610</v>
      </c>
      <c r="M7" s="56">
        <v>2745</v>
      </c>
      <c r="N7" s="27">
        <v>17289</v>
      </c>
      <c r="O7" s="27">
        <v>16748</v>
      </c>
      <c r="P7" s="56">
        <f>N7-O7</f>
        <v>541</v>
      </c>
    </row>
    <row r="8" spans="1:16" ht="15" customHeight="1">
      <c r="A8" s="71"/>
      <c r="B8" s="21">
        <f aca="true" t="shared" si="1" ref="B8:L8">IF(B7=0,"(－)",IF(B7="－","(－)",B7/$B7*100))</f>
        <v>100</v>
      </c>
      <c r="C8" s="12">
        <f t="shared" si="1"/>
        <v>0.16501650165016502</v>
      </c>
      <c r="D8" s="13">
        <f t="shared" si="1"/>
        <v>2.4752475247524752</v>
      </c>
      <c r="E8" s="14">
        <f t="shared" si="1"/>
        <v>1.5126512651265127</v>
      </c>
      <c r="F8" s="14">
        <f t="shared" si="1"/>
        <v>8.457095709570957</v>
      </c>
      <c r="G8" s="14" t="str">
        <f t="shared" si="1"/>
        <v>(－)</v>
      </c>
      <c r="H8" s="15">
        <f t="shared" si="1"/>
        <v>12.444994499449944</v>
      </c>
      <c r="I8" s="12" t="str">
        <f t="shared" si="1"/>
        <v>(－)</v>
      </c>
      <c r="J8" s="12">
        <f t="shared" si="1"/>
        <v>0.6875687568756876</v>
      </c>
      <c r="K8" s="12">
        <f t="shared" si="1"/>
        <v>82.50825082508251</v>
      </c>
      <c r="L8" s="12">
        <f t="shared" si="1"/>
        <v>4.194169416941694</v>
      </c>
      <c r="M8" s="32"/>
      <c r="N8" s="33"/>
      <c r="O8" s="33"/>
      <c r="P8" s="32"/>
    </row>
    <row r="9" spans="1:16" ht="15" customHeight="1">
      <c r="A9" s="71" t="s">
        <v>71</v>
      </c>
      <c r="B9" s="34">
        <v>1449</v>
      </c>
      <c r="C9" s="34">
        <v>20</v>
      </c>
      <c r="D9" s="35">
        <v>1240</v>
      </c>
      <c r="E9" s="36">
        <v>60</v>
      </c>
      <c r="F9" s="36">
        <v>129</v>
      </c>
      <c r="G9" s="36">
        <v>0</v>
      </c>
      <c r="H9" s="37">
        <v>1429</v>
      </c>
      <c r="I9" s="34">
        <v>0</v>
      </c>
      <c r="J9" s="34">
        <v>0</v>
      </c>
      <c r="K9" s="34">
        <v>0</v>
      </c>
      <c r="L9" s="34">
        <v>0</v>
      </c>
      <c r="M9" s="34">
        <v>542</v>
      </c>
      <c r="N9" s="34">
        <v>1991</v>
      </c>
      <c r="O9" s="38">
        <v>1486</v>
      </c>
      <c r="P9" s="63">
        <f>N9-O9-1</f>
        <v>504</v>
      </c>
    </row>
    <row r="10" spans="1:16" ht="15" customHeight="1">
      <c r="A10" s="71"/>
      <c r="B10" s="21">
        <f aca="true" t="shared" si="2" ref="B10:L10">IF(B9=0,"(－)",IF(B9="－","(－)",B9/$B9*100))</f>
        <v>100</v>
      </c>
      <c r="C10" s="12">
        <f t="shared" si="2"/>
        <v>1.3802622498274673</v>
      </c>
      <c r="D10" s="13">
        <f t="shared" si="2"/>
        <v>85.57625948930297</v>
      </c>
      <c r="E10" s="14">
        <f t="shared" si="2"/>
        <v>4.140786749482402</v>
      </c>
      <c r="F10" s="14">
        <f t="shared" si="2"/>
        <v>8.902691511387163</v>
      </c>
      <c r="G10" s="14" t="str">
        <f t="shared" si="2"/>
        <v>(－)</v>
      </c>
      <c r="H10" s="15">
        <f t="shared" si="2"/>
        <v>98.61973775017253</v>
      </c>
      <c r="I10" s="12" t="str">
        <f t="shared" si="2"/>
        <v>(－)</v>
      </c>
      <c r="J10" s="12" t="str">
        <f t="shared" si="2"/>
        <v>(－)</v>
      </c>
      <c r="K10" s="12" t="str">
        <f t="shared" si="2"/>
        <v>(－)</v>
      </c>
      <c r="L10" s="12" t="str">
        <f t="shared" si="2"/>
        <v>(－)</v>
      </c>
      <c r="M10" s="32"/>
      <c r="N10" s="33"/>
      <c r="O10" s="33"/>
      <c r="P10" s="32"/>
    </row>
    <row r="11" spans="1:16" ht="13.5">
      <c r="A11" s="71" t="s">
        <v>77</v>
      </c>
      <c r="B11" s="34">
        <v>6690</v>
      </c>
      <c r="C11" s="34">
        <v>123</v>
      </c>
      <c r="D11" s="35">
        <v>1824</v>
      </c>
      <c r="E11" s="36">
        <v>243</v>
      </c>
      <c r="F11" s="36">
        <v>0</v>
      </c>
      <c r="G11" s="36">
        <v>0</v>
      </c>
      <c r="H11" s="37">
        <v>2067</v>
      </c>
      <c r="I11" s="34">
        <v>0</v>
      </c>
      <c r="J11" s="34">
        <v>0</v>
      </c>
      <c r="K11" s="34">
        <v>4500</v>
      </c>
      <c r="L11" s="34">
        <v>0</v>
      </c>
      <c r="M11" s="34">
        <v>504</v>
      </c>
      <c r="N11" s="34">
        <v>7194</v>
      </c>
      <c r="O11" s="38">
        <v>5677</v>
      </c>
      <c r="P11" s="63">
        <f>N11-O11+1</f>
        <v>1518</v>
      </c>
    </row>
    <row r="12" spans="1:16" ht="13.5">
      <c r="A12" s="71"/>
      <c r="B12" s="21">
        <f aca="true" t="shared" si="3" ref="B12:L12">IF(B11=0,"(－)",IF(B11="－","(－)",B11/$B11*100))</f>
        <v>100</v>
      </c>
      <c r="C12" s="12">
        <f t="shared" si="3"/>
        <v>1.8385650224215246</v>
      </c>
      <c r="D12" s="13">
        <f t="shared" si="3"/>
        <v>27.264573991031387</v>
      </c>
      <c r="E12" s="14">
        <f t="shared" si="3"/>
        <v>3.632286995515695</v>
      </c>
      <c r="F12" s="14" t="str">
        <f t="shared" si="3"/>
        <v>(－)</v>
      </c>
      <c r="G12" s="14" t="str">
        <f t="shared" si="3"/>
        <v>(－)</v>
      </c>
      <c r="H12" s="15">
        <f t="shared" si="3"/>
        <v>30.896860986547086</v>
      </c>
      <c r="I12" s="12" t="str">
        <f t="shared" si="3"/>
        <v>(－)</v>
      </c>
      <c r="J12" s="12" t="str">
        <f t="shared" si="3"/>
        <v>(－)</v>
      </c>
      <c r="K12" s="12">
        <f t="shared" si="3"/>
        <v>67.2645739910314</v>
      </c>
      <c r="L12" s="12" t="str">
        <f t="shared" si="3"/>
        <v>(－)</v>
      </c>
      <c r="M12" s="32"/>
      <c r="N12" s="33"/>
      <c r="O12" s="33"/>
      <c r="P12" s="32"/>
    </row>
    <row r="13" spans="1:16" ht="13.5">
      <c r="A13" s="71" t="s">
        <v>81</v>
      </c>
      <c r="B13" s="34">
        <v>7347</v>
      </c>
      <c r="C13" s="34">
        <v>79</v>
      </c>
      <c r="D13" s="35">
        <v>898</v>
      </c>
      <c r="E13" s="36">
        <v>120</v>
      </c>
      <c r="F13" s="36">
        <v>0</v>
      </c>
      <c r="G13" s="36">
        <v>0</v>
      </c>
      <c r="H13" s="37">
        <v>1018</v>
      </c>
      <c r="I13" s="34">
        <v>0</v>
      </c>
      <c r="J13" s="34">
        <v>0</v>
      </c>
      <c r="K13" s="34">
        <v>6250</v>
      </c>
      <c r="L13" s="34">
        <v>0</v>
      </c>
      <c r="M13" s="34">
        <v>1518</v>
      </c>
      <c r="N13" s="34">
        <v>8864</v>
      </c>
      <c r="O13" s="38">
        <v>8245</v>
      </c>
      <c r="P13" s="63">
        <f>N13-O13</f>
        <v>619</v>
      </c>
    </row>
    <row r="14" spans="1:16" ht="13.5">
      <c r="A14" s="71"/>
      <c r="B14" s="21">
        <f aca="true" t="shared" si="4" ref="B14:L14">IF(B13=0,"(－)",IF(B13="－","(－)",B13/$B13*100))</f>
        <v>100</v>
      </c>
      <c r="C14" s="12">
        <f t="shared" si="4"/>
        <v>1.0752688172043012</v>
      </c>
      <c r="D14" s="13">
        <f t="shared" si="4"/>
        <v>12.222675922145093</v>
      </c>
      <c r="E14" s="14">
        <f t="shared" si="4"/>
        <v>1.6333197223356473</v>
      </c>
      <c r="F14" s="14" t="str">
        <f t="shared" si="4"/>
        <v>(－)</v>
      </c>
      <c r="G14" s="14" t="str">
        <f t="shared" si="4"/>
        <v>(－)</v>
      </c>
      <c r="H14" s="15">
        <f t="shared" si="4"/>
        <v>13.855995644480739</v>
      </c>
      <c r="I14" s="12" t="str">
        <f t="shared" si="4"/>
        <v>(－)</v>
      </c>
      <c r="J14" s="12" t="str">
        <f t="shared" si="4"/>
        <v>(－)</v>
      </c>
      <c r="K14" s="12">
        <f t="shared" si="4"/>
        <v>85.06873553831495</v>
      </c>
      <c r="L14" s="12" t="str">
        <f t="shared" si="4"/>
        <v>(－)</v>
      </c>
      <c r="M14" s="32"/>
      <c r="N14" s="33"/>
      <c r="O14" s="33"/>
      <c r="P14" s="32"/>
    </row>
    <row r="15" spans="1:16" ht="13.5">
      <c r="A15" s="71" t="s">
        <v>89</v>
      </c>
      <c r="B15" s="56">
        <v>1283</v>
      </c>
      <c r="C15" s="56">
        <v>112</v>
      </c>
      <c r="D15" s="57">
        <v>516</v>
      </c>
      <c r="E15" s="69">
        <v>0</v>
      </c>
      <c r="F15" s="69">
        <v>0</v>
      </c>
      <c r="G15" s="69">
        <v>0</v>
      </c>
      <c r="H15" s="59">
        <v>516</v>
      </c>
      <c r="I15" s="56">
        <v>152</v>
      </c>
      <c r="J15" s="56">
        <v>500</v>
      </c>
      <c r="K15" s="56">
        <v>0</v>
      </c>
      <c r="L15" s="56">
        <v>3</v>
      </c>
      <c r="M15" s="56">
        <v>619</v>
      </c>
      <c r="N15" s="56">
        <v>1903</v>
      </c>
      <c r="O15" s="38">
        <v>1690</v>
      </c>
      <c r="P15" s="56">
        <f>N15-O15</f>
        <v>213</v>
      </c>
    </row>
    <row r="16" spans="1:16" ht="13.5">
      <c r="A16" s="71"/>
      <c r="B16" s="21">
        <f aca="true" t="shared" si="5" ref="B16:L16">IF(B15=0,"(－)",IF(B15="－","(－)",B15/$B15*100))</f>
        <v>100</v>
      </c>
      <c r="C16" s="21">
        <f t="shared" si="5"/>
        <v>8.729540140296182</v>
      </c>
      <c r="D16" s="21">
        <f t="shared" si="5"/>
        <v>40.2182385035074</v>
      </c>
      <c r="E16" s="21" t="str">
        <f t="shared" si="5"/>
        <v>(－)</v>
      </c>
      <c r="F16" s="21" t="str">
        <f t="shared" si="5"/>
        <v>(－)</v>
      </c>
      <c r="G16" s="21" t="str">
        <f t="shared" si="5"/>
        <v>(－)</v>
      </c>
      <c r="H16" s="21">
        <f t="shared" si="5"/>
        <v>40.2182385035074</v>
      </c>
      <c r="I16" s="21">
        <f t="shared" si="5"/>
        <v>11.847233047544817</v>
      </c>
      <c r="J16" s="21">
        <f t="shared" si="5"/>
        <v>38.97116134060795</v>
      </c>
      <c r="K16" s="21" t="str">
        <f t="shared" si="5"/>
        <v>(－)</v>
      </c>
      <c r="L16" s="21">
        <f t="shared" si="5"/>
        <v>0.23382696804364772</v>
      </c>
      <c r="M16" s="32"/>
      <c r="N16" s="33"/>
      <c r="O16" s="33"/>
      <c r="P16" s="32"/>
    </row>
  </sheetData>
  <sheetProtection/>
  <mergeCells count="9">
    <mergeCell ref="A15:A16"/>
    <mergeCell ref="A13:A14"/>
    <mergeCell ref="A11:A12"/>
    <mergeCell ref="B3:B4"/>
    <mergeCell ref="C3:C4"/>
    <mergeCell ref="D3:H3"/>
    <mergeCell ref="A5:A6"/>
    <mergeCell ref="A7:A8"/>
    <mergeCell ref="A9:A10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SheetLayoutView="100" zoomScalePageLayoutView="0" workbookViewId="0" topLeftCell="A1">
      <pane xSplit="1" ySplit="4" topLeftCell="B56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E62" sqref="E62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49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72" t="s">
        <v>24</v>
      </c>
      <c r="C3" s="72" t="s">
        <v>11</v>
      </c>
      <c r="D3" s="71" t="s">
        <v>12</v>
      </c>
      <c r="E3" s="71"/>
      <c r="F3" s="71"/>
      <c r="G3" s="71"/>
      <c r="H3" s="71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4"/>
      <c r="C4" s="74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71" t="s">
        <v>28</v>
      </c>
      <c r="B5" s="56">
        <v>4495162</v>
      </c>
      <c r="C5" s="56">
        <v>682449</v>
      </c>
      <c r="D5" s="57">
        <v>1505881</v>
      </c>
      <c r="E5" s="58">
        <v>62534</v>
      </c>
      <c r="F5" s="58">
        <v>89162</v>
      </c>
      <c r="G5" s="58">
        <v>0</v>
      </c>
      <c r="H5" s="59">
        <v>1657577</v>
      </c>
      <c r="I5" s="56">
        <v>688318</v>
      </c>
      <c r="J5" s="56">
        <v>218052</v>
      </c>
      <c r="K5" s="56">
        <v>0</v>
      </c>
      <c r="L5" s="56">
        <v>1248766</v>
      </c>
      <c r="M5" s="56">
        <v>1042521</v>
      </c>
      <c r="N5" s="56">
        <v>5537683</v>
      </c>
      <c r="O5" s="56">
        <v>4648081</v>
      </c>
      <c r="P5" s="56">
        <v>889602</v>
      </c>
    </row>
    <row r="6" spans="1:16" ht="15" customHeight="1">
      <c r="A6" s="71"/>
      <c r="B6" s="12">
        <f aca="true" t="shared" si="0" ref="B6:L6">IF(B5=0,"(－)",IF(B5="－","(－)",B5/$B5*100))</f>
        <v>100</v>
      </c>
      <c r="C6" s="12">
        <f t="shared" si="0"/>
        <v>15.18185551488467</v>
      </c>
      <c r="D6" s="13">
        <f t="shared" si="0"/>
        <v>33.50003848582098</v>
      </c>
      <c r="E6" s="14">
        <f t="shared" si="0"/>
        <v>1.3911400745957543</v>
      </c>
      <c r="F6" s="14">
        <f t="shared" si="0"/>
        <v>1.983510271709896</v>
      </c>
      <c r="G6" s="14" t="str">
        <f t="shared" si="0"/>
        <v>(－)</v>
      </c>
      <c r="H6" s="15">
        <f t="shared" si="0"/>
        <v>36.87468883212663</v>
      </c>
      <c r="I6" s="12">
        <f t="shared" si="0"/>
        <v>15.312418106399726</v>
      </c>
      <c r="J6" s="12">
        <f t="shared" si="0"/>
        <v>4.850815165282142</v>
      </c>
      <c r="K6" s="12" t="str">
        <f t="shared" si="0"/>
        <v>(－)</v>
      </c>
      <c r="L6" s="12">
        <f t="shared" si="0"/>
        <v>27.780222381306835</v>
      </c>
      <c r="M6" s="32"/>
      <c r="N6" s="32"/>
      <c r="O6" s="32"/>
      <c r="P6" s="32"/>
    </row>
    <row r="7" spans="1:16" ht="15" customHeight="1">
      <c r="A7" s="71" t="s">
        <v>29</v>
      </c>
      <c r="B7" s="56">
        <v>4756133</v>
      </c>
      <c r="C7" s="56">
        <v>960894</v>
      </c>
      <c r="D7" s="57">
        <v>1371385</v>
      </c>
      <c r="E7" s="58">
        <v>96336</v>
      </c>
      <c r="F7" s="58">
        <v>206502</v>
      </c>
      <c r="G7" s="58">
        <v>0</v>
      </c>
      <c r="H7" s="59">
        <v>1674223</v>
      </c>
      <c r="I7" s="56">
        <v>830940</v>
      </c>
      <c r="J7" s="56">
        <v>8210</v>
      </c>
      <c r="K7" s="56">
        <v>0</v>
      </c>
      <c r="L7" s="56">
        <v>1281866</v>
      </c>
      <c r="M7" s="56">
        <v>887072</v>
      </c>
      <c r="N7" s="56">
        <v>5643205</v>
      </c>
      <c r="O7" s="56">
        <v>4516539</v>
      </c>
      <c r="P7" s="56">
        <v>1126666</v>
      </c>
    </row>
    <row r="8" spans="1:16" ht="15" customHeight="1">
      <c r="A8" s="71"/>
      <c r="B8" s="12">
        <f aca="true" t="shared" si="1" ref="B8:L8">IF(B7=0,"(－)",IF(B7="－","(－)",B7/$B7*100))</f>
        <v>100</v>
      </c>
      <c r="C8" s="12">
        <f t="shared" si="1"/>
        <v>20.20326176749052</v>
      </c>
      <c r="D8" s="13">
        <f t="shared" si="1"/>
        <v>28.8340338674297</v>
      </c>
      <c r="E8" s="14">
        <f t="shared" si="1"/>
        <v>2.025511061191939</v>
      </c>
      <c r="F8" s="14">
        <f t="shared" si="1"/>
        <v>4.341804571066453</v>
      </c>
      <c r="G8" s="14" t="str">
        <f t="shared" si="1"/>
        <v>(－)</v>
      </c>
      <c r="H8" s="15">
        <f t="shared" si="1"/>
        <v>35.20134949968809</v>
      </c>
      <c r="I8" s="12">
        <f t="shared" si="1"/>
        <v>17.470915973123542</v>
      </c>
      <c r="J8" s="12">
        <f t="shared" si="1"/>
        <v>0.17261922658596804</v>
      </c>
      <c r="K8" s="12" t="str">
        <f t="shared" si="1"/>
        <v>(－)</v>
      </c>
      <c r="L8" s="12">
        <f t="shared" si="1"/>
        <v>26.95185353311188</v>
      </c>
      <c r="M8" s="32"/>
      <c r="N8" s="32"/>
      <c r="O8" s="32"/>
      <c r="P8" s="32"/>
    </row>
    <row r="9" spans="1:16" ht="15" customHeight="1">
      <c r="A9" s="71" t="s">
        <v>0</v>
      </c>
      <c r="B9" s="56">
        <v>5006928</v>
      </c>
      <c r="C9" s="56">
        <v>767923</v>
      </c>
      <c r="D9" s="57">
        <v>1501587</v>
      </c>
      <c r="E9" s="58">
        <v>61689</v>
      </c>
      <c r="F9" s="58">
        <v>175575</v>
      </c>
      <c r="G9" s="58">
        <v>0</v>
      </c>
      <c r="H9" s="59">
        <v>1738851</v>
      </c>
      <c r="I9" s="56">
        <v>344548</v>
      </c>
      <c r="J9" s="56">
        <v>10330</v>
      </c>
      <c r="K9" s="56">
        <v>0</v>
      </c>
      <c r="L9" s="56">
        <v>2145275</v>
      </c>
      <c r="M9" s="56">
        <v>1127022</v>
      </c>
      <c r="N9" s="56">
        <v>6133949</v>
      </c>
      <c r="O9" s="56">
        <v>5248315</v>
      </c>
      <c r="P9" s="56">
        <v>885635</v>
      </c>
    </row>
    <row r="10" spans="1:16" ht="15" customHeight="1">
      <c r="A10" s="71"/>
      <c r="B10" s="12">
        <f aca="true" t="shared" si="2" ref="B10:L10">IF(B9=0,"(－)",IF(B9="－","(－)",B9/$B9*100))</f>
        <v>100</v>
      </c>
      <c r="C10" s="12">
        <f t="shared" si="2"/>
        <v>15.337208763537244</v>
      </c>
      <c r="D10" s="13">
        <f t="shared" si="2"/>
        <v>29.990185598834255</v>
      </c>
      <c r="E10" s="14">
        <f t="shared" si="2"/>
        <v>1.2320728398730718</v>
      </c>
      <c r="F10" s="14">
        <f t="shared" si="2"/>
        <v>3.506641197956112</v>
      </c>
      <c r="G10" s="14" t="str">
        <f t="shared" si="2"/>
        <v>(－)</v>
      </c>
      <c r="H10" s="15">
        <f t="shared" si="2"/>
        <v>34.72889963666344</v>
      </c>
      <c r="I10" s="12">
        <f t="shared" si="2"/>
        <v>6.881425097385064</v>
      </c>
      <c r="J10" s="12">
        <f t="shared" si="2"/>
        <v>0.20631413113989258</v>
      </c>
      <c r="K10" s="12" t="str">
        <f t="shared" si="2"/>
        <v>(－)</v>
      </c>
      <c r="L10" s="12">
        <f t="shared" si="2"/>
        <v>42.846132398948015</v>
      </c>
      <c r="M10" s="32"/>
      <c r="N10" s="32"/>
      <c r="O10" s="32"/>
      <c r="P10" s="32"/>
    </row>
    <row r="11" spans="1:16" ht="15" customHeight="1">
      <c r="A11" s="71" t="s">
        <v>1</v>
      </c>
      <c r="B11" s="56">
        <v>4581312</v>
      </c>
      <c r="C11" s="56">
        <v>859720</v>
      </c>
      <c r="D11" s="57">
        <v>1489171</v>
      </c>
      <c r="E11" s="58">
        <v>45859</v>
      </c>
      <c r="F11" s="58">
        <v>194262</v>
      </c>
      <c r="G11" s="58">
        <v>0</v>
      </c>
      <c r="H11" s="59">
        <v>1729292</v>
      </c>
      <c r="I11" s="56">
        <v>246201</v>
      </c>
      <c r="J11" s="56">
        <v>6170</v>
      </c>
      <c r="K11" s="56">
        <v>0</v>
      </c>
      <c r="L11" s="56">
        <v>1739928</v>
      </c>
      <c r="M11" s="56">
        <v>878846</v>
      </c>
      <c r="N11" s="56">
        <v>5460158</v>
      </c>
      <c r="O11" s="56">
        <v>4456738</v>
      </c>
      <c r="P11" s="56">
        <v>1003419</v>
      </c>
    </row>
    <row r="12" spans="1:16" ht="15" customHeight="1">
      <c r="A12" s="71"/>
      <c r="B12" s="12">
        <f aca="true" t="shared" si="3" ref="B12:L12">IF(B11=0,"(－)",IF(B11="－","(－)",B11/$B11*100))</f>
        <v>100</v>
      </c>
      <c r="C12" s="12">
        <f t="shared" si="3"/>
        <v>18.765803333193634</v>
      </c>
      <c r="D12" s="13">
        <f t="shared" si="3"/>
        <v>32.50533908190492</v>
      </c>
      <c r="E12" s="14">
        <f t="shared" si="3"/>
        <v>1.0010014598438177</v>
      </c>
      <c r="F12" s="14">
        <f t="shared" si="3"/>
        <v>4.240313691798332</v>
      </c>
      <c r="G12" s="14" t="str">
        <f t="shared" si="3"/>
        <v>(－)</v>
      </c>
      <c r="H12" s="15">
        <f t="shared" si="3"/>
        <v>37.74665423354707</v>
      </c>
      <c r="I12" s="12">
        <f t="shared" si="3"/>
        <v>5.374028225975441</v>
      </c>
      <c r="J12" s="12">
        <f t="shared" si="3"/>
        <v>0.1346775770783566</v>
      </c>
      <c r="K12" s="12" t="str">
        <f t="shared" si="3"/>
        <v>(－)</v>
      </c>
      <c r="L12" s="12">
        <f t="shared" si="3"/>
        <v>37.97881480239722</v>
      </c>
      <c r="M12" s="32"/>
      <c r="N12" s="32"/>
      <c r="O12" s="32"/>
      <c r="P12" s="32"/>
    </row>
    <row r="13" spans="1:16" ht="15" customHeight="1">
      <c r="A13" s="71" t="s">
        <v>2</v>
      </c>
      <c r="B13" s="56">
        <v>5492845</v>
      </c>
      <c r="C13" s="56">
        <v>1059517</v>
      </c>
      <c r="D13" s="57">
        <v>1752338</v>
      </c>
      <c r="E13" s="58">
        <v>127710</v>
      </c>
      <c r="F13" s="58">
        <v>221559</v>
      </c>
      <c r="G13" s="58">
        <v>0</v>
      </c>
      <c r="H13" s="59">
        <v>2101608</v>
      </c>
      <c r="I13" s="56">
        <v>210230</v>
      </c>
      <c r="J13" s="56">
        <v>130297</v>
      </c>
      <c r="K13" s="56">
        <v>0</v>
      </c>
      <c r="L13" s="56">
        <v>1991194</v>
      </c>
      <c r="M13" s="56">
        <v>1006471</v>
      </c>
      <c r="N13" s="56">
        <v>6499316</v>
      </c>
      <c r="O13" s="56">
        <v>5502650</v>
      </c>
      <c r="P13" s="56">
        <v>996666</v>
      </c>
    </row>
    <row r="14" spans="1:16" ht="15" customHeight="1">
      <c r="A14" s="71"/>
      <c r="B14" s="12">
        <f aca="true" t="shared" si="4" ref="B14:L14">IF(B13=0,"(－)",IF(B13="－","(－)",B13/$B13*100))</f>
        <v>100</v>
      </c>
      <c r="C14" s="12">
        <f t="shared" si="4"/>
        <v>19.289038740397736</v>
      </c>
      <c r="D14" s="13">
        <f t="shared" si="4"/>
        <v>31.90219276167451</v>
      </c>
      <c r="E14" s="14">
        <f t="shared" si="4"/>
        <v>2.3250246456981762</v>
      </c>
      <c r="F14" s="14">
        <f t="shared" si="4"/>
        <v>4.033592792077694</v>
      </c>
      <c r="G14" s="14" t="str">
        <f t="shared" si="4"/>
        <v>(－)</v>
      </c>
      <c r="H14" s="15">
        <f t="shared" si="4"/>
        <v>38.260828404952264</v>
      </c>
      <c r="I14" s="12">
        <f t="shared" si="4"/>
        <v>3.8273426612256487</v>
      </c>
      <c r="J14" s="12">
        <f t="shared" si="4"/>
        <v>2.3721222790739587</v>
      </c>
      <c r="K14" s="12" t="str">
        <f t="shared" si="4"/>
        <v>(－)</v>
      </c>
      <c r="L14" s="12">
        <f t="shared" si="4"/>
        <v>36.25068611985228</v>
      </c>
      <c r="M14" s="32"/>
      <c r="N14" s="32"/>
      <c r="O14" s="32"/>
      <c r="P14" s="32"/>
    </row>
    <row r="15" spans="1:16" ht="15" customHeight="1">
      <c r="A15" s="71" t="s">
        <v>3</v>
      </c>
      <c r="B15" s="56">
        <v>5023658</v>
      </c>
      <c r="C15" s="56">
        <v>934139</v>
      </c>
      <c r="D15" s="57">
        <v>1648863</v>
      </c>
      <c r="E15" s="58">
        <v>151077</v>
      </c>
      <c r="F15" s="58">
        <v>208669</v>
      </c>
      <c r="G15" s="58">
        <v>0</v>
      </c>
      <c r="H15" s="59">
        <v>2008609</v>
      </c>
      <c r="I15" s="56">
        <v>220582</v>
      </c>
      <c r="J15" s="56">
        <v>19285</v>
      </c>
      <c r="K15" s="56">
        <v>0</v>
      </c>
      <c r="L15" s="56">
        <v>1841042</v>
      </c>
      <c r="M15" s="56">
        <v>996225</v>
      </c>
      <c r="N15" s="56">
        <v>6019884</v>
      </c>
      <c r="O15" s="56">
        <v>4880386</v>
      </c>
      <c r="P15" s="56">
        <v>1139497</v>
      </c>
    </row>
    <row r="16" spans="1:16" ht="15" customHeight="1">
      <c r="A16" s="71"/>
      <c r="B16" s="12">
        <f aca="true" t="shared" si="5" ref="B16:L16">IF(B15=0,"(－)",IF(B15="－","(－)",B15/$B15*100))</f>
        <v>100</v>
      </c>
      <c r="C16" s="12">
        <f t="shared" si="5"/>
        <v>18.5947968591811</v>
      </c>
      <c r="D16" s="13">
        <f t="shared" si="5"/>
        <v>32.8219596158815</v>
      </c>
      <c r="E16" s="14">
        <f t="shared" si="5"/>
        <v>3.0073106091218786</v>
      </c>
      <c r="F16" s="14">
        <f t="shared" si="5"/>
        <v>4.153726228974982</v>
      </c>
      <c r="G16" s="14" t="str">
        <f t="shared" si="5"/>
        <v>(－)</v>
      </c>
      <c r="H16" s="15">
        <f t="shared" si="5"/>
        <v>39.98299645397835</v>
      </c>
      <c r="I16" s="12">
        <f t="shared" si="5"/>
        <v>4.390864187012731</v>
      </c>
      <c r="J16" s="12">
        <f t="shared" si="5"/>
        <v>0.3838836162812039</v>
      </c>
      <c r="K16" s="12" t="str">
        <f t="shared" si="5"/>
        <v>(－)</v>
      </c>
      <c r="L16" s="12">
        <f t="shared" si="5"/>
        <v>36.64743897773296</v>
      </c>
      <c r="M16" s="32"/>
      <c r="N16" s="32"/>
      <c r="O16" s="32"/>
      <c r="P16" s="32"/>
    </row>
    <row r="17" spans="1:16" ht="15" customHeight="1">
      <c r="A17" s="71" t="s">
        <v>4</v>
      </c>
      <c r="B17" s="56">
        <v>4655551</v>
      </c>
      <c r="C17" s="56">
        <v>787074</v>
      </c>
      <c r="D17" s="57">
        <v>1570942</v>
      </c>
      <c r="E17" s="58">
        <v>72235</v>
      </c>
      <c r="F17" s="58">
        <v>221601</v>
      </c>
      <c r="G17" s="58">
        <v>0</v>
      </c>
      <c r="H17" s="59">
        <v>1864777</v>
      </c>
      <c r="I17" s="56">
        <v>180602</v>
      </c>
      <c r="J17" s="56">
        <v>8366</v>
      </c>
      <c r="K17" s="56">
        <v>0</v>
      </c>
      <c r="L17" s="56">
        <v>1814731</v>
      </c>
      <c r="M17" s="56">
        <v>1136879</v>
      </c>
      <c r="N17" s="56">
        <v>5792430</v>
      </c>
      <c r="O17" s="56">
        <v>4556950</v>
      </c>
      <c r="P17" s="56">
        <v>1235479</v>
      </c>
    </row>
    <row r="18" spans="1:16" ht="15" customHeight="1">
      <c r="A18" s="71"/>
      <c r="B18" s="12">
        <f aca="true" t="shared" si="6" ref="B18:L18">IF(B17=0,"(－)",IF(B17="－","(－)",B17/$B17*100))</f>
        <v>100</v>
      </c>
      <c r="C18" s="12">
        <f t="shared" si="6"/>
        <v>16.90614064801352</v>
      </c>
      <c r="D18" s="13">
        <f t="shared" si="6"/>
        <v>33.74341726682835</v>
      </c>
      <c r="E18" s="14">
        <f t="shared" si="6"/>
        <v>1.5515886304327886</v>
      </c>
      <c r="F18" s="14">
        <f t="shared" si="6"/>
        <v>4.759930672008533</v>
      </c>
      <c r="G18" s="14" t="str">
        <f t="shared" si="6"/>
        <v>(－)</v>
      </c>
      <c r="H18" s="15">
        <f t="shared" si="6"/>
        <v>40.05491508953505</v>
      </c>
      <c r="I18" s="12">
        <f t="shared" si="6"/>
        <v>3.8792830322339933</v>
      </c>
      <c r="J18" s="12">
        <f t="shared" si="6"/>
        <v>0.17969945984911345</v>
      </c>
      <c r="K18" s="12" t="str">
        <f t="shared" si="6"/>
        <v>(－)</v>
      </c>
      <c r="L18" s="12">
        <f t="shared" si="6"/>
        <v>38.9799402906337</v>
      </c>
      <c r="M18" s="32"/>
      <c r="N18" s="32"/>
      <c r="O18" s="32"/>
      <c r="P18" s="32"/>
    </row>
    <row r="19" spans="1:16" ht="15" customHeight="1">
      <c r="A19" s="71" t="s">
        <v>5</v>
      </c>
      <c r="B19" s="56">
        <v>4922287</v>
      </c>
      <c r="C19" s="56">
        <v>834314</v>
      </c>
      <c r="D19" s="57">
        <v>1713405</v>
      </c>
      <c r="E19" s="58">
        <v>42987</v>
      </c>
      <c r="F19" s="58">
        <v>67940</v>
      </c>
      <c r="G19" s="58">
        <v>0</v>
      </c>
      <c r="H19" s="59">
        <v>1824381</v>
      </c>
      <c r="I19" s="56">
        <v>429705</v>
      </c>
      <c r="J19" s="56">
        <v>17647</v>
      </c>
      <c r="K19" s="56">
        <v>1567804</v>
      </c>
      <c r="L19" s="56">
        <v>248435</v>
      </c>
      <c r="M19" s="56">
        <v>1236205</v>
      </c>
      <c r="N19" s="56">
        <v>6158492</v>
      </c>
      <c r="O19" s="56">
        <v>4837204</v>
      </c>
      <c r="P19" s="56">
        <v>1321288</v>
      </c>
    </row>
    <row r="20" spans="1:16" ht="15" customHeight="1">
      <c r="A20" s="71"/>
      <c r="B20" s="12">
        <f aca="true" t="shared" si="7" ref="B20:L20">IF(B19=0,"(－)",IF(B19="－","(－)",B19/$B19*100))</f>
        <v>100</v>
      </c>
      <c r="C20" s="12">
        <f t="shared" si="7"/>
        <v>16.949722760984884</v>
      </c>
      <c r="D20" s="13">
        <f t="shared" si="7"/>
        <v>34.80912429527169</v>
      </c>
      <c r="E20" s="14">
        <f t="shared" si="7"/>
        <v>0.8733135633903509</v>
      </c>
      <c r="F20" s="14">
        <f t="shared" si="7"/>
        <v>1.3802527158615499</v>
      </c>
      <c r="G20" s="14" t="str">
        <f t="shared" si="7"/>
        <v>(－)</v>
      </c>
      <c r="H20" s="15">
        <f t="shared" si="7"/>
        <v>37.06368604675022</v>
      </c>
      <c r="I20" s="12">
        <f t="shared" si="7"/>
        <v>8.729783533548531</v>
      </c>
      <c r="J20" s="12">
        <f t="shared" si="7"/>
        <v>0.3585122119047508</v>
      </c>
      <c r="K20" s="12">
        <f t="shared" si="7"/>
        <v>31.85112936324111</v>
      </c>
      <c r="L20" s="12">
        <f t="shared" si="7"/>
        <v>5.047145767810775</v>
      </c>
      <c r="M20" s="32"/>
      <c r="N20" s="32"/>
      <c r="O20" s="32"/>
      <c r="P20" s="32"/>
    </row>
    <row r="21" spans="1:16" ht="15" customHeight="1">
      <c r="A21" s="71" t="s">
        <v>6</v>
      </c>
      <c r="B21" s="56">
        <v>6436811</v>
      </c>
      <c r="C21" s="56">
        <v>760944</v>
      </c>
      <c r="D21" s="57">
        <v>1733200</v>
      </c>
      <c r="E21" s="58">
        <v>227513</v>
      </c>
      <c r="F21" s="58">
        <v>460634</v>
      </c>
      <c r="G21" s="58">
        <v>0</v>
      </c>
      <c r="H21" s="59">
        <v>2421347</v>
      </c>
      <c r="I21" s="56">
        <v>610504</v>
      </c>
      <c r="J21" s="56">
        <v>7705</v>
      </c>
      <c r="K21" s="56">
        <v>2541779</v>
      </c>
      <c r="L21" s="56">
        <v>94532</v>
      </c>
      <c r="M21" s="56">
        <v>1188438</v>
      </c>
      <c r="N21" s="56">
        <v>7625249</v>
      </c>
      <c r="O21" s="56">
        <v>6291179</v>
      </c>
      <c r="P21" s="56">
        <v>1334070</v>
      </c>
    </row>
    <row r="22" spans="1:16" ht="15" customHeight="1">
      <c r="A22" s="71"/>
      <c r="B22" s="12">
        <f aca="true" t="shared" si="8" ref="B22:L22">IF(B21=0,"(－)",IF(B21="－","(－)",B21/$B21*100))</f>
        <v>100</v>
      </c>
      <c r="C22" s="12">
        <f t="shared" si="8"/>
        <v>11.82175459245269</v>
      </c>
      <c r="D22" s="13">
        <f t="shared" si="8"/>
        <v>26.926377052239065</v>
      </c>
      <c r="E22" s="14">
        <f t="shared" si="8"/>
        <v>3.534560825228518</v>
      </c>
      <c r="F22" s="14">
        <f t="shared" si="8"/>
        <v>7.1562455383574255</v>
      </c>
      <c r="G22" s="14" t="str">
        <f t="shared" si="8"/>
        <v>(－)</v>
      </c>
      <c r="H22" s="15">
        <f t="shared" si="8"/>
        <v>37.61718341582501</v>
      </c>
      <c r="I22" s="12">
        <f t="shared" si="8"/>
        <v>9.484572407050635</v>
      </c>
      <c r="J22" s="12">
        <f t="shared" si="8"/>
        <v>0.11970213200294369</v>
      </c>
      <c r="K22" s="12">
        <f t="shared" si="8"/>
        <v>39.488172015614566</v>
      </c>
      <c r="L22" s="12">
        <f t="shared" si="8"/>
        <v>1.468615437054156</v>
      </c>
      <c r="M22" s="32"/>
      <c r="N22" s="32"/>
      <c r="O22" s="32"/>
      <c r="P22" s="32"/>
    </row>
    <row r="23" spans="1:16" ht="15" customHeight="1">
      <c r="A23" s="71" t="s">
        <v>7</v>
      </c>
      <c r="B23" s="56">
        <v>6573330</v>
      </c>
      <c r="C23" s="56">
        <v>754990</v>
      </c>
      <c r="D23" s="57">
        <v>1779687</v>
      </c>
      <c r="E23" s="58">
        <v>278591</v>
      </c>
      <c r="F23" s="58">
        <v>227645</v>
      </c>
      <c r="G23" s="58">
        <v>0</v>
      </c>
      <c r="H23" s="59">
        <v>2285923</v>
      </c>
      <c r="I23" s="56">
        <v>513122</v>
      </c>
      <c r="J23" s="56">
        <v>31691</v>
      </c>
      <c r="K23" s="56">
        <v>2916682</v>
      </c>
      <c r="L23" s="56">
        <v>70922</v>
      </c>
      <c r="M23" s="56">
        <v>1332397</v>
      </c>
      <c r="N23" s="56">
        <v>7905726</v>
      </c>
      <c r="O23" s="56">
        <v>6645314</v>
      </c>
      <c r="P23" s="56">
        <v>1260413</v>
      </c>
    </row>
    <row r="24" spans="1:16" ht="15" customHeight="1">
      <c r="A24" s="71"/>
      <c r="B24" s="12">
        <f aca="true" t="shared" si="9" ref="B24:L24">IF(B23=0,"(－)",IF(B23="－","(－)",B23/$B23*100))</f>
        <v>100</v>
      </c>
      <c r="C24" s="12">
        <f t="shared" si="9"/>
        <v>11.48565491158971</v>
      </c>
      <c r="D24" s="13">
        <f t="shared" si="9"/>
        <v>27.074359571176252</v>
      </c>
      <c r="E24" s="14">
        <f t="shared" si="9"/>
        <v>4.2382019463498715</v>
      </c>
      <c r="F24" s="14">
        <f t="shared" si="9"/>
        <v>3.4631609853757532</v>
      </c>
      <c r="G24" s="14" t="str">
        <f t="shared" si="9"/>
        <v>(－)</v>
      </c>
      <c r="H24" s="15">
        <f t="shared" si="9"/>
        <v>34.77572250290188</v>
      </c>
      <c r="I24" s="12">
        <f t="shared" si="9"/>
        <v>7.806119577139745</v>
      </c>
      <c r="J24" s="12">
        <f t="shared" si="9"/>
        <v>0.48211484894262113</v>
      </c>
      <c r="K24" s="12">
        <f t="shared" si="9"/>
        <v>44.37145252102055</v>
      </c>
      <c r="L24" s="12">
        <f t="shared" si="9"/>
        <v>1.0789356384054962</v>
      </c>
      <c r="M24" s="32"/>
      <c r="N24" s="32"/>
      <c r="O24" s="32"/>
      <c r="P24" s="32"/>
    </row>
    <row r="25" spans="1:16" ht="15" customHeight="1">
      <c r="A25" s="71" t="s">
        <v>8</v>
      </c>
      <c r="B25" s="56">
        <v>4787044</v>
      </c>
      <c r="C25" s="56">
        <v>858189</v>
      </c>
      <c r="D25" s="57">
        <v>1422605</v>
      </c>
      <c r="E25" s="58">
        <v>110460</v>
      </c>
      <c r="F25" s="58">
        <v>218297</v>
      </c>
      <c r="G25" s="58">
        <v>0</v>
      </c>
      <c r="H25" s="59">
        <v>1751362</v>
      </c>
      <c r="I25" s="56">
        <v>471885</v>
      </c>
      <c r="J25" s="56">
        <v>41709</v>
      </c>
      <c r="K25" s="56">
        <v>1604974</v>
      </c>
      <c r="L25" s="56">
        <v>58925</v>
      </c>
      <c r="M25" s="56">
        <v>1263172</v>
      </c>
      <c r="N25" s="56">
        <v>6050216</v>
      </c>
      <c r="O25" s="56">
        <v>4721184</v>
      </c>
      <c r="P25" s="56">
        <v>1329032</v>
      </c>
    </row>
    <row r="26" spans="1:16" ht="15" customHeight="1">
      <c r="A26" s="71"/>
      <c r="B26" s="12">
        <f aca="true" t="shared" si="10" ref="B26:L26">IF(B25=0,"(－)",IF(B25="－","(－)",B25/$B25*100))</f>
        <v>100</v>
      </c>
      <c r="C26" s="12">
        <f t="shared" si="10"/>
        <v>17.927326341683926</v>
      </c>
      <c r="D26" s="13">
        <f t="shared" si="10"/>
        <v>29.71781750909329</v>
      </c>
      <c r="E26" s="14">
        <f t="shared" si="10"/>
        <v>2.307478268426194</v>
      </c>
      <c r="F26" s="14">
        <f t="shared" si="10"/>
        <v>4.560162806107485</v>
      </c>
      <c r="G26" s="14" t="str">
        <f t="shared" si="10"/>
        <v>(－)</v>
      </c>
      <c r="H26" s="15">
        <f t="shared" si="10"/>
        <v>36.58545858362697</v>
      </c>
      <c r="I26" s="12">
        <f t="shared" si="10"/>
        <v>9.85754465595052</v>
      </c>
      <c r="J26" s="12">
        <f t="shared" si="10"/>
        <v>0.8712892549138883</v>
      </c>
      <c r="K26" s="12">
        <f t="shared" si="10"/>
        <v>33.52745452099458</v>
      </c>
      <c r="L26" s="12">
        <f t="shared" si="10"/>
        <v>1.2309266428301056</v>
      </c>
      <c r="M26" s="32"/>
      <c r="N26" s="32"/>
      <c r="O26" s="32"/>
      <c r="P26" s="32"/>
    </row>
    <row r="27" spans="1:16" ht="15" customHeight="1">
      <c r="A27" s="71" t="s">
        <v>30</v>
      </c>
      <c r="B27" s="56">
        <v>6136385</v>
      </c>
      <c r="C27" s="56">
        <v>911051</v>
      </c>
      <c r="D27" s="57">
        <v>1757528</v>
      </c>
      <c r="E27" s="58">
        <v>85674</v>
      </c>
      <c r="F27" s="58">
        <v>163814</v>
      </c>
      <c r="G27" s="58">
        <v>0</v>
      </c>
      <c r="H27" s="59">
        <v>2007017</v>
      </c>
      <c r="I27" s="56">
        <v>333547</v>
      </c>
      <c r="J27" s="56">
        <v>58440</v>
      </c>
      <c r="K27" s="56">
        <v>2711726</v>
      </c>
      <c r="L27" s="56">
        <v>114604</v>
      </c>
      <c r="M27" s="56">
        <v>1222914</v>
      </c>
      <c r="N27" s="56">
        <v>7359299</v>
      </c>
      <c r="O27" s="56">
        <v>5818367</v>
      </c>
      <c r="P27" s="56">
        <v>1540932</v>
      </c>
    </row>
    <row r="28" spans="1:16" ht="15" customHeight="1">
      <c r="A28" s="71"/>
      <c r="B28" s="12">
        <f aca="true" t="shared" si="11" ref="B28:L28">IF(B27=0,"(－)",IF(B27="－","(－)",B27/$B27*100))</f>
        <v>100</v>
      </c>
      <c r="C28" s="12">
        <f t="shared" si="11"/>
        <v>14.846705348507305</v>
      </c>
      <c r="D28" s="13">
        <f t="shared" si="11"/>
        <v>28.641097323587093</v>
      </c>
      <c r="E28" s="14">
        <f t="shared" si="11"/>
        <v>1.3961640281696797</v>
      </c>
      <c r="F28" s="14">
        <f t="shared" si="11"/>
        <v>2.669552187484977</v>
      </c>
      <c r="G28" s="14" t="str">
        <f t="shared" si="11"/>
        <v>(－)</v>
      </c>
      <c r="H28" s="15">
        <f t="shared" si="11"/>
        <v>32.706829835481315</v>
      </c>
      <c r="I28" s="12">
        <f t="shared" si="11"/>
        <v>5.435561816932934</v>
      </c>
      <c r="J28" s="12">
        <f t="shared" si="11"/>
        <v>0.9523522399588683</v>
      </c>
      <c r="K28" s="12">
        <f t="shared" si="11"/>
        <v>44.19093652044322</v>
      </c>
      <c r="L28" s="12">
        <f t="shared" si="11"/>
        <v>1.8676142386763541</v>
      </c>
      <c r="M28" s="32"/>
      <c r="N28" s="32"/>
      <c r="O28" s="32"/>
      <c r="P28" s="32"/>
    </row>
    <row r="29" spans="1:16" ht="15" customHeight="1">
      <c r="A29" s="71" t="s">
        <v>31</v>
      </c>
      <c r="B29" s="56">
        <v>5997277</v>
      </c>
      <c r="C29" s="56">
        <v>740908</v>
      </c>
      <c r="D29" s="57">
        <v>1755262</v>
      </c>
      <c r="E29" s="58">
        <v>84154</v>
      </c>
      <c r="F29" s="58">
        <v>176533</v>
      </c>
      <c r="G29" s="58">
        <v>0</v>
      </c>
      <c r="H29" s="59">
        <v>2015950</v>
      </c>
      <c r="I29" s="56">
        <v>340040</v>
      </c>
      <c r="J29" s="56">
        <v>59090</v>
      </c>
      <c r="K29" s="56">
        <v>2586401</v>
      </c>
      <c r="L29" s="56">
        <v>254889</v>
      </c>
      <c r="M29" s="56">
        <v>1496406</v>
      </c>
      <c r="N29" s="56">
        <v>7493684</v>
      </c>
      <c r="O29" s="56">
        <v>6200268</v>
      </c>
      <c r="P29" s="56">
        <v>1293415</v>
      </c>
    </row>
    <row r="30" spans="1:16" ht="15" customHeight="1">
      <c r="A30" s="71"/>
      <c r="B30" s="12">
        <f aca="true" t="shared" si="12" ref="B30:L30">IF(B29=0,"(－)",IF(B29="－","(－)",B29/$B29*100))</f>
        <v>100</v>
      </c>
      <c r="C30" s="12">
        <f t="shared" si="12"/>
        <v>12.3540733569585</v>
      </c>
      <c r="D30" s="13">
        <f t="shared" si="12"/>
        <v>29.267649301508</v>
      </c>
      <c r="E30" s="14">
        <f t="shared" si="12"/>
        <v>1.4032034871825998</v>
      </c>
      <c r="F30" s="14">
        <f t="shared" si="12"/>
        <v>2.94355254893179</v>
      </c>
      <c r="G30" s="14" t="str">
        <f t="shared" si="12"/>
        <v>(－)</v>
      </c>
      <c r="H30" s="15">
        <f t="shared" si="12"/>
        <v>33.614422011856384</v>
      </c>
      <c r="I30" s="12">
        <f t="shared" si="12"/>
        <v>5.669906525911676</v>
      </c>
      <c r="J30" s="12">
        <f t="shared" si="12"/>
        <v>0.9852804864607722</v>
      </c>
      <c r="K30" s="12">
        <f t="shared" si="12"/>
        <v>43.126255465605475</v>
      </c>
      <c r="L30" s="12">
        <f t="shared" si="12"/>
        <v>4.250078827441187</v>
      </c>
      <c r="M30" s="32"/>
      <c r="N30" s="32"/>
      <c r="O30" s="32"/>
      <c r="P30" s="32"/>
    </row>
    <row r="31" spans="1:16" ht="15" customHeight="1">
      <c r="A31" s="71" t="s">
        <v>32</v>
      </c>
      <c r="B31" s="56">
        <v>7214077</v>
      </c>
      <c r="C31" s="56">
        <v>739206</v>
      </c>
      <c r="D31" s="57">
        <v>1804246</v>
      </c>
      <c r="E31" s="58">
        <v>750131</v>
      </c>
      <c r="F31" s="58">
        <v>357549</v>
      </c>
      <c r="G31" s="58">
        <v>0</v>
      </c>
      <c r="H31" s="59">
        <v>2911926</v>
      </c>
      <c r="I31" s="56">
        <v>359617</v>
      </c>
      <c r="J31" s="56">
        <v>32900</v>
      </c>
      <c r="K31" s="56">
        <v>3094242</v>
      </c>
      <c r="L31" s="56">
        <v>76186</v>
      </c>
      <c r="M31" s="56">
        <v>1282331</v>
      </c>
      <c r="N31" s="56">
        <v>8496408</v>
      </c>
      <c r="O31" s="56">
        <v>7030934</v>
      </c>
      <c r="P31" s="56">
        <v>1465475</v>
      </c>
    </row>
    <row r="32" spans="1:16" ht="15" customHeight="1">
      <c r="A32" s="71"/>
      <c r="B32" s="12">
        <f aca="true" t="shared" si="13" ref="B32:L32">IF(B31=0,"(－)",IF(B31="－","(－)",B31/$B31*100))</f>
        <v>100</v>
      </c>
      <c r="C32" s="12">
        <f t="shared" si="13"/>
        <v>10.246716246582896</v>
      </c>
      <c r="D32" s="13">
        <f t="shared" si="13"/>
        <v>25.010074053825598</v>
      </c>
      <c r="E32" s="14">
        <f t="shared" si="13"/>
        <v>10.398156271412129</v>
      </c>
      <c r="F32" s="14">
        <f t="shared" si="13"/>
        <v>4.956268140747596</v>
      </c>
      <c r="G32" s="14" t="str">
        <f t="shared" si="13"/>
        <v>(－)</v>
      </c>
      <c r="H32" s="15">
        <f t="shared" si="13"/>
        <v>40.36449846598532</v>
      </c>
      <c r="I32" s="12">
        <f t="shared" si="13"/>
        <v>4.984934316614586</v>
      </c>
      <c r="J32" s="12">
        <f t="shared" si="13"/>
        <v>0.45605279788391506</v>
      </c>
      <c r="K32" s="12">
        <f t="shared" si="13"/>
        <v>42.8917240556207</v>
      </c>
      <c r="L32" s="12">
        <f t="shared" si="13"/>
        <v>1.056074117312582</v>
      </c>
      <c r="M32" s="32"/>
      <c r="N32" s="32"/>
      <c r="O32" s="32"/>
      <c r="P32" s="32"/>
    </row>
    <row r="33" spans="1:16" ht="15" customHeight="1">
      <c r="A33" s="71" t="s">
        <v>33</v>
      </c>
      <c r="B33" s="56">
        <v>7129525</v>
      </c>
      <c r="C33" s="56">
        <v>648050</v>
      </c>
      <c r="D33" s="57">
        <v>1832165</v>
      </c>
      <c r="E33" s="58">
        <v>655726</v>
      </c>
      <c r="F33" s="58">
        <v>232556</v>
      </c>
      <c r="G33" s="58">
        <v>0</v>
      </c>
      <c r="H33" s="59">
        <v>2720448</v>
      </c>
      <c r="I33" s="56">
        <v>551912</v>
      </c>
      <c r="J33" s="56">
        <v>71158</v>
      </c>
      <c r="K33" s="56">
        <v>3075816</v>
      </c>
      <c r="L33" s="56">
        <v>62142</v>
      </c>
      <c r="M33" s="56">
        <v>1484056</v>
      </c>
      <c r="N33" s="56">
        <v>8613581</v>
      </c>
      <c r="O33" s="56">
        <v>7215606</v>
      </c>
      <c r="P33" s="56">
        <v>1397976</v>
      </c>
    </row>
    <row r="34" spans="1:16" ht="15" customHeight="1">
      <c r="A34" s="71"/>
      <c r="B34" s="12">
        <f aca="true" t="shared" si="14" ref="B34:L34">IF(B33=0,"(－)",IF(B33="－","(－)",B33/$B33*100))</f>
        <v>100</v>
      </c>
      <c r="C34" s="12">
        <f t="shared" si="14"/>
        <v>9.089665861330174</v>
      </c>
      <c r="D34" s="13">
        <f t="shared" si="14"/>
        <v>25.698275831840128</v>
      </c>
      <c r="E34" s="14">
        <f t="shared" si="14"/>
        <v>9.197330817971745</v>
      </c>
      <c r="F34" s="14">
        <f t="shared" si="14"/>
        <v>3.261872284619242</v>
      </c>
      <c r="G34" s="14" t="str">
        <f t="shared" si="14"/>
        <v>(－)</v>
      </c>
      <c r="H34" s="15">
        <f t="shared" si="14"/>
        <v>38.15749296061098</v>
      </c>
      <c r="I34" s="12">
        <f t="shared" si="14"/>
        <v>7.7412169814959615</v>
      </c>
      <c r="J34" s="12">
        <f t="shared" si="14"/>
        <v>0.9980749068135675</v>
      </c>
      <c r="K34" s="12">
        <f t="shared" si="14"/>
        <v>43.141948446775906</v>
      </c>
      <c r="L34" s="12">
        <f t="shared" si="14"/>
        <v>0.8716148691532746</v>
      </c>
      <c r="M34" s="32"/>
      <c r="N34" s="32"/>
      <c r="O34" s="32"/>
      <c r="P34" s="32"/>
    </row>
    <row r="35" spans="1:16" ht="15" customHeight="1">
      <c r="A35" s="71" t="s">
        <v>34</v>
      </c>
      <c r="B35" s="56">
        <v>6479588</v>
      </c>
      <c r="C35" s="56">
        <v>671270</v>
      </c>
      <c r="D35" s="57">
        <v>1550826</v>
      </c>
      <c r="E35" s="58">
        <v>599117</v>
      </c>
      <c r="F35" s="58">
        <v>156373</v>
      </c>
      <c r="G35" s="58">
        <v>0</v>
      </c>
      <c r="H35" s="59">
        <v>2306316</v>
      </c>
      <c r="I35" s="56">
        <v>378469</v>
      </c>
      <c r="J35" s="56">
        <v>81635</v>
      </c>
      <c r="K35" s="56">
        <v>2900765</v>
      </c>
      <c r="L35" s="56">
        <v>141133</v>
      </c>
      <c r="M35" s="56">
        <v>1394402</v>
      </c>
      <c r="N35" s="56">
        <v>7873990</v>
      </c>
      <c r="O35" s="56">
        <v>6401903</v>
      </c>
      <c r="P35" s="56">
        <v>1472087</v>
      </c>
    </row>
    <row r="36" spans="1:16" ht="15" customHeight="1">
      <c r="A36" s="71"/>
      <c r="B36" s="12">
        <f aca="true" t="shared" si="15" ref="B36:L36">IF(B35=0,"(－)",IF(B35="－","(－)",B35/$B35*100))</f>
        <v>100</v>
      </c>
      <c r="C36" s="12">
        <f t="shared" si="15"/>
        <v>10.359763614600187</v>
      </c>
      <c r="D36" s="13">
        <f t="shared" si="15"/>
        <v>23.934021731011292</v>
      </c>
      <c r="E36" s="14">
        <f t="shared" si="15"/>
        <v>9.246220593037705</v>
      </c>
      <c r="F36" s="14">
        <f t="shared" si="15"/>
        <v>2.413317019538897</v>
      </c>
      <c r="G36" s="14" t="str">
        <f t="shared" si="15"/>
        <v>(－)</v>
      </c>
      <c r="H36" s="15">
        <f t="shared" si="15"/>
        <v>35.59355934358789</v>
      </c>
      <c r="I36" s="12">
        <f t="shared" si="15"/>
        <v>5.840942356211537</v>
      </c>
      <c r="J36" s="12">
        <f t="shared" si="15"/>
        <v>1.2598794861648612</v>
      </c>
      <c r="K36" s="12">
        <f t="shared" si="15"/>
        <v>44.767738319164735</v>
      </c>
      <c r="L36" s="12">
        <f t="shared" si="15"/>
        <v>2.1781168802707827</v>
      </c>
      <c r="M36" s="32"/>
      <c r="N36" s="32"/>
      <c r="O36" s="32"/>
      <c r="P36" s="32"/>
    </row>
    <row r="37" spans="1:16" ht="15" customHeight="1">
      <c r="A37" s="71" t="s">
        <v>35</v>
      </c>
      <c r="B37" s="56">
        <v>7889260</v>
      </c>
      <c r="C37" s="56">
        <v>626624</v>
      </c>
      <c r="D37" s="57">
        <v>2346748</v>
      </c>
      <c r="E37" s="58">
        <v>678049</v>
      </c>
      <c r="F37" s="58">
        <v>362295</v>
      </c>
      <c r="G37" s="58">
        <v>497</v>
      </c>
      <c r="H37" s="59">
        <v>3387589</v>
      </c>
      <c r="I37" s="56">
        <v>304564</v>
      </c>
      <c r="J37" s="56">
        <v>49600</v>
      </c>
      <c r="K37" s="56">
        <v>3321960</v>
      </c>
      <c r="L37" s="56">
        <v>198923</v>
      </c>
      <c r="M37" s="56">
        <v>1468895</v>
      </c>
      <c r="N37" s="56">
        <v>9358155</v>
      </c>
      <c r="O37" s="56">
        <v>7891530</v>
      </c>
      <c r="P37" s="56">
        <v>1466625</v>
      </c>
    </row>
    <row r="38" spans="1:16" ht="15" customHeight="1">
      <c r="A38" s="71"/>
      <c r="B38" s="12">
        <f aca="true" t="shared" si="16" ref="B38:L38">IF(B37=0,"(－)",IF(B37="－","(－)",B37/$B37*100))</f>
        <v>100</v>
      </c>
      <c r="C38" s="12">
        <f t="shared" si="16"/>
        <v>7.94274748201986</v>
      </c>
      <c r="D38" s="13">
        <f t="shared" si="16"/>
        <v>29.746110535081872</v>
      </c>
      <c r="E38" s="14">
        <f t="shared" si="16"/>
        <v>8.594583015390542</v>
      </c>
      <c r="F38" s="14">
        <f t="shared" si="16"/>
        <v>4.592255800924295</v>
      </c>
      <c r="G38" s="14">
        <f t="shared" si="16"/>
        <v>0.006299703647743894</v>
      </c>
      <c r="H38" s="15">
        <f t="shared" si="16"/>
        <v>42.939249055044456</v>
      </c>
      <c r="I38" s="12">
        <f t="shared" si="16"/>
        <v>3.8604888164415927</v>
      </c>
      <c r="J38" s="12">
        <f t="shared" si="16"/>
        <v>0.6287028187688072</v>
      </c>
      <c r="K38" s="12">
        <f t="shared" si="16"/>
        <v>42.10737128704086</v>
      </c>
      <c r="L38" s="12">
        <f t="shared" si="16"/>
        <v>2.521440540684424</v>
      </c>
      <c r="M38" s="32"/>
      <c r="N38" s="32"/>
      <c r="O38" s="32"/>
      <c r="P38" s="32"/>
    </row>
    <row r="39" spans="1:16" ht="15" customHeight="1">
      <c r="A39" s="71" t="s">
        <v>36</v>
      </c>
      <c r="B39" s="56">
        <v>6617734</v>
      </c>
      <c r="C39" s="56">
        <v>571655</v>
      </c>
      <c r="D39" s="57">
        <v>1781867</v>
      </c>
      <c r="E39" s="58">
        <v>502560</v>
      </c>
      <c r="F39" s="58">
        <v>142971</v>
      </c>
      <c r="G39" s="58">
        <v>415</v>
      </c>
      <c r="H39" s="59">
        <v>2427813</v>
      </c>
      <c r="I39" s="56">
        <v>553933</v>
      </c>
      <c r="J39" s="56">
        <v>95660</v>
      </c>
      <c r="K39" s="56">
        <v>2921241</v>
      </c>
      <c r="L39" s="56">
        <v>47431</v>
      </c>
      <c r="M39" s="56">
        <v>1470963</v>
      </c>
      <c r="N39" s="56">
        <v>8088696</v>
      </c>
      <c r="O39" s="56">
        <v>6450352</v>
      </c>
      <c r="P39" s="56">
        <v>1638344</v>
      </c>
    </row>
    <row r="40" spans="1:16" ht="15" customHeight="1">
      <c r="A40" s="71"/>
      <c r="B40" s="12">
        <f aca="true" t="shared" si="17" ref="B40:L40">IF(B39=0,"(－)",IF(B39="－","(－)",B39/$B39*100))</f>
        <v>100</v>
      </c>
      <c r="C40" s="12">
        <f t="shared" si="17"/>
        <v>8.638228735092707</v>
      </c>
      <c r="D40" s="13">
        <f t="shared" si="17"/>
        <v>26.92563647919363</v>
      </c>
      <c r="E40" s="14">
        <f t="shared" si="17"/>
        <v>7.594140229873246</v>
      </c>
      <c r="F40" s="14">
        <f t="shared" si="17"/>
        <v>2.1604222835187996</v>
      </c>
      <c r="G40" s="14">
        <f t="shared" si="17"/>
        <v>0.006271028723729301</v>
      </c>
      <c r="H40" s="15">
        <f t="shared" si="17"/>
        <v>36.68647002130941</v>
      </c>
      <c r="I40" s="12">
        <f t="shared" si="17"/>
        <v>8.370433142220584</v>
      </c>
      <c r="J40" s="12">
        <f t="shared" si="17"/>
        <v>1.445509898101072</v>
      </c>
      <c r="K40" s="12">
        <f t="shared" si="17"/>
        <v>44.14261739743544</v>
      </c>
      <c r="L40" s="12">
        <f t="shared" si="17"/>
        <v>0.7167256949282035</v>
      </c>
      <c r="M40" s="32"/>
      <c r="N40" s="32"/>
      <c r="O40" s="32"/>
      <c r="P40" s="32"/>
    </row>
    <row r="41" spans="1:16" ht="15" customHeight="1">
      <c r="A41" s="71" t="s">
        <v>37</v>
      </c>
      <c r="B41" s="56">
        <v>6586592</v>
      </c>
      <c r="C41" s="56">
        <v>550755</v>
      </c>
      <c r="D41" s="57">
        <v>1798368</v>
      </c>
      <c r="E41" s="58">
        <v>613332</v>
      </c>
      <c r="F41" s="58">
        <v>258707</v>
      </c>
      <c r="G41" s="58">
        <v>197</v>
      </c>
      <c r="H41" s="59">
        <v>2670604</v>
      </c>
      <c r="I41" s="56">
        <v>397088</v>
      </c>
      <c r="J41" s="56">
        <v>88862</v>
      </c>
      <c r="K41" s="56">
        <v>2831542</v>
      </c>
      <c r="L41" s="56">
        <v>47741</v>
      </c>
      <c r="M41" s="56">
        <v>1625562</v>
      </c>
      <c r="N41" s="56">
        <v>8212154</v>
      </c>
      <c r="O41" s="56">
        <v>6604437</v>
      </c>
      <c r="P41" s="56">
        <v>1607717</v>
      </c>
    </row>
    <row r="42" spans="1:16" ht="15" customHeight="1">
      <c r="A42" s="71"/>
      <c r="B42" s="12">
        <f aca="true" t="shared" si="18" ref="B42:L42">IF(B41=0,"(－)",B41/$B41*100)</f>
        <v>100</v>
      </c>
      <c r="C42" s="12">
        <f t="shared" si="18"/>
        <v>8.361759768936652</v>
      </c>
      <c r="D42" s="13">
        <f t="shared" si="18"/>
        <v>27.303467407727698</v>
      </c>
      <c r="E42" s="14">
        <f t="shared" si="18"/>
        <v>9.31182620693676</v>
      </c>
      <c r="F42" s="14">
        <f t="shared" si="18"/>
        <v>3.927782379719284</v>
      </c>
      <c r="G42" s="14">
        <f t="shared" si="18"/>
        <v>0.002990924593477173</v>
      </c>
      <c r="H42" s="15">
        <f t="shared" si="18"/>
        <v>40.54606691897722</v>
      </c>
      <c r="I42" s="12">
        <f t="shared" si="18"/>
        <v>6.028732309516059</v>
      </c>
      <c r="J42" s="12">
        <f t="shared" si="18"/>
        <v>1.349134727033343</v>
      </c>
      <c r="K42" s="12">
        <f t="shared" si="18"/>
        <v>42.9894853059063</v>
      </c>
      <c r="L42" s="12">
        <f t="shared" si="18"/>
        <v>0.724820969630425</v>
      </c>
      <c r="M42" s="32"/>
      <c r="N42" s="32"/>
      <c r="O42" s="32"/>
      <c r="P42" s="32"/>
    </row>
    <row r="43" spans="1:16" ht="15" customHeight="1">
      <c r="A43" s="71" t="s">
        <v>38</v>
      </c>
      <c r="B43" s="27">
        <f>C43+H43+SUM(I43:L43)</f>
        <v>6017804.989</v>
      </c>
      <c r="C43" s="56">
        <v>547798.166</v>
      </c>
      <c r="D43" s="57">
        <v>1530351.724</v>
      </c>
      <c r="E43" s="58">
        <v>484243.501</v>
      </c>
      <c r="F43" s="58">
        <v>174964.315</v>
      </c>
      <c r="G43" s="58">
        <v>195.719</v>
      </c>
      <c r="H43" s="59">
        <f>SUM(D43:G43)</f>
        <v>2189755.259</v>
      </c>
      <c r="I43" s="56">
        <v>454952.262</v>
      </c>
      <c r="J43" s="56">
        <v>94123.992</v>
      </c>
      <c r="K43" s="56">
        <v>2690767.859</v>
      </c>
      <c r="L43" s="56">
        <v>40407.451</v>
      </c>
      <c r="M43" s="56">
        <v>1601775.529</v>
      </c>
      <c r="N43" s="27">
        <f>B43+M43</f>
        <v>7619580.518</v>
      </c>
      <c r="O43" s="27">
        <v>5879980.116</v>
      </c>
      <c r="P43" s="56">
        <f>N43-O43</f>
        <v>1739600.4019999998</v>
      </c>
    </row>
    <row r="44" spans="1:16" ht="15" customHeight="1">
      <c r="A44" s="71"/>
      <c r="B44" s="21">
        <f aca="true" t="shared" si="19" ref="B44:L44">IF(B43=0,"(－)",IF(B43="－","(－)",B43/$B43*100))</f>
        <v>100</v>
      </c>
      <c r="C44" s="12">
        <f t="shared" si="19"/>
        <v>9.102956426825482</v>
      </c>
      <c r="D44" s="13">
        <f t="shared" si="19"/>
        <v>25.430397408977917</v>
      </c>
      <c r="E44" s="14">
        <f t="shared" si="19"/>
        <v>8.046846015867132</v>
      </c>
      <c r="F44" s="14">
        <f t="shared" si="19"/>
        <v>2.9074440816845817</v>
      </c>
      <c r="G44" s="14">
        <f t="shared" si="19"/>
        <v>0.003252332043955504</v>
      </c>
      <c r="H44" s="15">
        <f t="shared" si="19"/>
        <v>36.387939838573594</v>
      </c>
      <c r="I44" s="12">
        <f t="shared" si="19"/>
        <v>7.5601031078875325</v>
      </c>
      <c r="J44" s="12">
        <f t="shared" si="19"/>
        <v>1.564091760568016</v>
      </c>
      <c r="K44" s="12">
        <f t="shared" si="19"/>
        <v>44.71344392047398</v>
      </c>
      <c r="L44" s="12">
        <f t="shared" si="19"/>
        <v>0.6714649456714059</v>
      </c>
      <c r="M44" s="32"/>
      <c r="N44" s="33"/>
      <c r="O44" s="33"/>
      <c r="P44" s="32"/>
    </row>
    <row r="45" spans="1:16" ht="15" customHeight="1">
      <c r="A45" s="71" t="s">
        <v>41</v>
      </c>
      <c r="B45" s="27">
        <v>7209457.454</v>
      </c>
      <c r="C45" s="56">
        <v>498835.435</v>
      </c>
      <c r="D45" s="57">
        <v>2316866.345</v>
      </c>
      <c r="E45" s="58">
        <v>490910.402</v>
      </c>
      <c r="F45" s="58">
        <v>241540.252</v>
      </c>
      <c r="G45" s="58">
        <v>400.579</v>
      </c>
      <c r="H45" s="59">
        <v>3049717.578</v>
      </c>
      <c r="I45" s="56">
        <v>361534.01700000005</v>
      </c>
      <c r="J45" s="56">
        <v>79586.068</v>
      </c>
      <c r="K45" s="56">
        <v>3100030.154</v>
      </c>
      <c r="L45" s="56">
        <v>119754.202</v>
      </c>
      <c r="M45" s="56">
        <v>1750156.225</v>
      </c>
      <c r="N45" s="56">
        <v>8959613.679</v>
      </c>
      <c r="O45" s="56">
        <v>7482473.5</v>
      </c>
      <c r="P45" s="56">
        <v>1477140.1789999993</v>
      </c>
    </row>
    <row r="46" spans="1:16" ht="15" customHeight="1">
      <c r="A46" s="71"/>
      <c r="B46" s="21">
        <f aca="true" t="shared" si="20" ref="B46:L46">IF(B45=0,"(－)",IF(B45="－","(－)",B45/$B45*100))</f>
        <v>100</v>
      </c>
      <c r="C46" s="12">
        <f t="shared" si="20"/>
        <v>6.919181341769799</v>
      </c>
      <c r="D46" s="13">
        <f t="shared" si="20"/>
        <v>32.13648682696006</v>
      </c>
      <c r="E46" s="14">
        <f t="shared" si="20"/>
        <v>6.80925583002962</v>
      </c>
      <c r="F46" s="14">
        <f t="shared" si="20"/>
        <v>3.3503249522054817</v>
      </c>
      <c r="G46" s="14">
        <f t="shared" si="20"/>
        <v>0.0055562988276981655</v>
      </c>
      <c r="H46" s="15">
        <f t="shared" si="20"/>
        <v>42.30162390802286</v>
      </c>
      <c r="I46" s="12">
        <f t="shared" si="20"/>
        <v>5.01471878163885</v>
      </c>
      <c r="J46" s="12">
        <f t="shared" si="20"/>
        <v>1.1039120281630002</v>
      </c>
      <c r="K46" s="12">
        <f t="shared" si="20"/>
        <v>42.99949301011577</v>
      </c>
      <c r="L46" s="12">
        <f t="shared" si="20"/>
        <v>1.6610709302897289</v>
      </c>
      <c r="M46" s="32"/>
      <c r="N46" s="33"/>
      <c r="O46" s="33"/>
      <c r="P46" s="32"/>
    </row>
    <row r="47" spans="1:16" ht="15" customHeight="1">
      <c r="A47" s="71" t="s">
        <v>46</v>
      </c>
      <c r="B47" s="27">
        <v>5866815.523</v>
      </c>
      <c r="C47" s="56">
        <v>475761.753</v>
      </c>
      <c r="D47" s="57">
        <v>1465346.765</v>
      </c>
      <c r="E47" s="58">
        <v>419968.003</v>
      </c>
      <c r="F47" s="58">
        <v>178466.481</v>
      </c>
      <c r="G47" s="58">
        <v>441.881</v>
      </c>
      <c r="H47" s="59">
        <f>SUM(D47:G47)</f>
        <v>2064223.13</v>
      </c>
      <c r="I47" s="56">
        <v>368801.121</v>
      </c>
      <c r="J47" s="56">
        <v>78300.565</v>
      </c>
      <c r="K47" s="56">
        <v>2838863.162</v>
      </c>
      <c r="L47" s="56">
        <v>40865.792</v>
      </c>
      <c r="M47" s="56">
        <v>1470828.449</v>
      </c>
      <c r="N47" s="56">
        <v>7337643.972</v>
      </c>
      <c r="O47" s="56">
        <v>5861945.561</v>
      </c>
      <c r="P47" s="56">
        <f>N47-O47</f>
        <v>1475698.4110000003</v>
      </c>
    </row>
    <row r="48" spans="1:16" ht="15" customHeight="1">
      <c r="A48" s="71"/>
      <c r="B48" s="21">
        <f aca="true" t="shared" si="21" ref="B48:L48">IF(B47=0,"(－)",IF(B47="－","(－)",B47/$B47*100))</f>
        <v>100</v>
      </c>
      <c r="C48" s="12">
        <f t="shared" si="21"/>
        <v>8.109369574257876</v>
      </c>
      <c r="D48" s="13">
        <f t="shared" si="21"/>
        <v>24.976867932105932</v>
      </c>
      <c r="E48" s="14">
        <f t="shared" si="21"/>
        <v>7.158363874806978</v>
      </c>
      <c r="F48" s="14">
        <f t="shared" si="21"/>
        <v>3.0419651052661876</v>
      </c>
      <c r="G48" s="14">
        <f t="shared" si="21"/>
        <v>0.0075318713920297905</v>
      </c>
      <c r="H48" s="15">
        <f t="shared" si="21"/>
        <v>35.184728783571124</v>
      </c>
      <c r="I48" s="12">
        <f t="shared" si="21"/>
        <v>6.286223242475729</v>
      </c>
      <c r="J48" s="12">
        <f t="shared" si="21"/>
        <v>1.3346348575821751</v>
      </c>
      <c r="K48" s="12">
        <f t="shared" si="21"/>
        <v>48.38848521605372</v>
      </c>
      <c r="L48" s="12">
        <f t="shared" si="21"/>
        <v>0.6965583260593687</v>
      </c>
      <c r="M48" s="32"/>
      <c r="N48" s="33"/>
      <c r="O48" s="33"/>
      <c r="P48" s="32"/>
    </row>
    <row r="49" spans="1:16" ht="15" customHeight="1">
      <c r="A49" s="71" t="s">
        <v>47</v>
      </c>
      <c r="B49" s="27">
        <v>6142273</v>
      </c>
      <c r="C49" s="56">
        <v>414525</v>
      </c>
      <c r="D49" s="57">
        <v>1541941</v>
      </c>
      <c r="E49" s="58">
        <v>421655</v>
      </c>
      <c r="F49" s="58">
        <v>268360</v>
      </c>
      <c r="G49" s="58">
        <v>186</v>
      </c>
      <c r="H49" s="59">
        <f>SUM(D49:G49)</f>
        <v>2232142</v>
      </c>
      <c r="I49" s="56">
        <v>320665</v>
      </c>
      <c r="J49" s="56">
        <v>69932</v>
      </c>
      <c r="K49" s="56">
        <v>3024367</v>
      </c>
      <c r="L49" s="56">
        <v>80643</v>
      </c>
      <c r="M49" s="56">
        <v>1470060</v>
      </c>
      <c r="N49" s="56">
        <v>7612333</v>
      </c>
      <c r="O49" s="56">
        <v>6011481</v>
      </c>
      <c r="P49" s="56">
        <f>N49-O49</f>
        <v>1600852</v>
      </c>
    </row>
    <row r="50" spans="1:16" ht="15" customHeight="1">
      <c r="A50" s="71"/>
      <c r="B50" s="21">
        <f aca="true" t="shared" si="22" ref="B50:L50">IF(B49=0,"(－)",IF(B49="－","(－)",B49/$B49*100))</f>
        <v>100</v>
      </c>
      <c r="C50" s="12">
        <f t="shared" si="22"/>
        <v>6.7487231518364625</v>
      </c>
      <c r="D50" s="13">
        <f t="shared" si="22"/>
        <v>25.103752307981104</v>
      </c>
      <c r="E50" s="14">
        <f t="shared" si="22"/>
        <v>6.864803957753099</v>
      </c>
      <c r="F50" s="14">
        <f t="shared" si="22"/>
        <v>4.369066630545403</v>
      </c>
      <c r="G50" s="14">
        <f t="shared" si="22"/>
        <v>0.0030281949369557488</v>
      </c>
      <c r="H50" s="15">
        <f t="shared" si="22"/>
        <v>36.34065109121656</v>
      </c>
      <c r="I50" s="12">
        <f t="shared" si="22"/>
        <v>5.2206243519296525</v>
      </c>
      <c r="J50" s="12">
        <f t="shared" si="22"/>
        <v>1.138536173823599</v>
      </c>
      <c r="K50" s="12">
        <f t="shared" si="22"/>
        <v>49.238563639226065</v>
      </c>
      <c r="L50" s="12">
        <f t="shared" si="22"/>
        <v>1.3129178725856048</v>
      </c>
      <c r="M50" s="32"/>
      <c r="N50" s="33"/>
      <c r="O50" s="33"/>
      <c r="P50" s="32"/>
    </row>
    <row r="51" spans="1:16" ht="15" customHeight="1">
      <c r="A51" s="71" t="s">
        <v>52</v>
      </c>
      <c r="B51" s="27">
        <v>5358060.958000001</v>
      </c>
      <c r="C51" s="56">
        <v>391811.38</v>
      </c>
      <c r="D51" s="57">
        <v>1545315.502</v>
      </c>
      <c r="E51" s="58">
        <v>324190.889</v>
      </c>
      <c r="F51" s="58">
        <v>168630.74</v>
      </c>
      <c r="G51" s="58">
        <v>477.44</v>
      </c>
      <c r="H51" s="59">
        <v>2038614.571</v>
      </c>
      <c r="I51" s="56">
        <v>325709.864</v>
      </c>
      <c r="J51" s="56">
        <v>52107.298</v>
      </c>
      <c r="K51" s="56">
        <v>2480430.9</v>
      </c>
      <c r="L51" s="56">
        <v>69386.945</v>
      </c>
      <c r="M51" s="56">
        <v>1592931.384</v>
      </c>
      <c r="N51" s="56">
        <v>6950992.346</v>
      </c>
      <c r="O51" s="56">
        <v>5340915.682</v>
      </c>
      <c r="P51" s="56">
        <f>N51-O51</f>
        <v>1610076.6639999999</v>
      </c>
    </row>
    <row r="52" spans="1:16" ht="15" customHeight="1">
      <c r="A52" s="71"/>
      <c r="B52" s="21">
        <f aca="true" t="shared" si="23" ref="B52:L52">IF(B51=0,"(－)",IF(B51="－","(－)",B51/$B51*100))</f>
        <v>100</v>
      </c>
      <c r="C52" s="12">
        <f t="shared" si="23"/>
        <v>7.312559208849523</v>
      </c>
      <c r="D52" s="13">
        <f t="shared" si="23"/>
        <v>28.84094664307102</v>
      </c>
      <c r="E52" s="14">
        <f t="shared" si="23"/>
        <v>6.050526329230314</v>
      </c>
      <c r="F52" s="14">
        <f t="shared" si="23"/>
        <v>3.147234443987077</v>
      </c>
      <c r="G52" s="14">
        <f t="shared" si="23"/>
        <v>0.008910686230382374</v>
      </c>
      <c r="H52" s="15">
        <f t="shared" si="23"/>
        <v>38.04761810251879</v>
      </c>
      <c r="I52" s="12">
        <f t="shared" si="23"/>
        <v>6.078875670753427</v>
      </c>
      <c r="J52" s="12">
        <f t="shared" si="23"/>
        <v>0.9725028962613754</v>
      </c>
      <c r="K52" s="12">
        <f t="shared" si="23"/>
        <v>46.29344308404189</v>
      </c>
      <c r="L52" s="12">
        <f t="shared" si="23"/>
        <v>1.2950010375749816</v>
      </c>
      <c r="M52" s="32"/>
      <c r="N52" s="33"/>
      <c r="O52" s="33"/>
      <c r="P52" s="32"/>
    </row>
    <row r="53" spans="1:16" ht="15" customHeight="1">
      <c r="A53" s="71" t="s">
        <v>54</v>
      </c>
      <c r="B53" s="27">
        <v>5466055</v>
      </c>
      <c r="C53" s="27">
        <v>372884</v>
      </c>
      <c r="D53" s="28">
        <v>1732037</v>
      </c>
      <c r="E53" s="29">
        <v>257481</v>
      </c>
      <c r="F53" s="29">
        <v>116781</v>
      </c>
      <c r="G53" s="29">
        <v>0</v>
      </c>
      <c r="H53" s="30">
        <v>2106299</v>
      </c>
      <c r="I53" s="27">
        <v>288712</v>
      </c>
      <c r="J53" s="27">
        <v>51156</v>
      </c>
      <c r="K53" s="27">
        <v>2560169</v>
      </c>
      <c r="L53" s="27">
        <v>86835</v>
      </c>
      <c r="M53" s="27">
        <v>1594092</v>
      </c>
      <c r="N53" s="27">
        <v>7060146</v>
      </c>
      <c r="O53" s="27">
        <v>5599524</v>
      </c>
      <c r="P53" s="27">
        <v>1460622</v>
      </c>
    </row>
    <row r="54" spans="1:16" ht="15" customHeight="1">
      <c r="A54" s="71"/>
      <c r="B54" s="21">
        <f aca="true" t="shared" si="24" ref="B54:L54">IF(B53=0,"(－)",IF(B53="－","(－)",B53/$B53*100))</f>
        <v>100</v>
      </c>
      <c r="C54" s="12">
        <f t="shared" si="24"/>
        <v>6.8218120747047</v>
      </c>
      <c r="D54" s="13">
        <f t="shared" si="24"/>
        <v>31.687149141382587</v>
      </c>
      <c r="E54" s="14">
        <f t="shared" si="24"/>
        <v>4.710545356751807</v>
      </c>
      <c r="F54" s="14">
        <f t="shared" si="24"/>
        <v>2.1364768557945357</v>
      </c>
      <c r="G54" s="14" t="str">
        <f t="shared" si="24"/>
        <v>(－)</v>
      </c>
      <c r="H54" s="15">
        <f t="shared" si="24"/>
        <v>38.53417135392893</v>
      </c>
      <c r="I54" s="12">
        <f t="shared" si="24"/>
        <v>5.281908067152636</v>
      </c>
      <c r="J54" s="12">
        <f t="shared" si="24"/>
        <v>0.9358852042286439</v>
      </c>
      <c r="K54" s="12">
        <f t="shared" si="24"/>
        <v>46.8376004266331</v>
      </c>
      <c r="L54" s="12">
        <f t="shared" si="24"/>
        <v>1.5886228733519878</v>
      </c>
      <c r="M54" s="32"/>
      <c r="N54" s="33"/>
      <c r="O54" s="33"/>
      <c r="P54" s="32"/>
    </row>
    <row r="55" spans="1:16" ht="15" customHeight="1">
      <c r="A55" s="71" t="s">
        <v>62</v>
      </c>
      <c r="B55" s="27">
        <v>5206905</v>
      </c>
      <c r="C55" s="27">
        <v>348972</v>
      </c>
      <c r="D55" s="28">
        <v>1291261</v>
      </c>
      <c r="E55" s="29">
        <v>239707</v>
      </c>
      <c r="F55" s="29">
        <v>226310</v>
      </c>
      <c r="G55" s="29">
        <v>0</v>
      </c>
      <c r="H55" s="30">
        <v>1757278</v>
      </c>
      <c r="I55" s="27">
        <v>242133</v>
      </c>
      <c r="J55" s="27">
        <v>47310</v>
      </c>
      <c r="K55" s="27">
        <v>2747861</v>
      </c>
      <c r="L55" s="27">
        <v>63351</v>
      </c>
      <c r="M55" s="27">
        <v>1454283</v>
      </c>
      <c r="N55" s="27">
        <v>6661189</v>
      </c>
      <c r="O55" s="27">
        <v>4946737</v>
      </c>
      <c r="P55" s="27">
        <v>1714452</v>
      </c>
    </row>
    <row r="56" spans="1:16" ht="15" customHeight="1">
      <c r="A56" s="71"/>
      <c r="B56" s="21">
        <v>100</v>
      </c>
      <c r="C56" s="12">
        <v>6.70210038400931</v>
      </c>
      <c r="D56" s="13">
        <v>24.799012081073112</v>
      </c>
      <c r="E56" s="14">
        <v>4.603636901383836</v>
      </c>
      <c r="F56" s="14">
        <v>4.34634394136248</v>
      </c>
      <c r="G56" s="14" t="s">
        <v>60</v>
      </c>
      <c r="H56" s="15">
        <v>33.74899292381943</v>
      </c>
      <c r="I56" s="12">
        <v>4.650228878767713</v>
      </c>
      <c r="J56" s="12">
        <v>0.9086011747861734</v>
      </c>
      <c r="K56" s="12">
        <v>52.773403778252145</v>
      </c>
      <c r="L56" s="12">
        <v>1.2166728603652266</v>
      </c>
      <c r="M56" s="32"/>
      <c r="N56" s="33"/>
      <c r="O56" s="33"/>
      <c r="P56" s="32"/>
    </row>
    <row r="57" spans="1:16" ht="15" customHeight="1">
      <c r="A57" s="71" t="s">
        <v>61</v>
      </c>
      <c r="B57" s="27">
        <v>4371797</v>
      </c>
      <c r="C57" s="27">
        <v>329041</v>
      </c>
      <c r="D57" s="28">
        <v>1128860</v>
      </c>
      <c r="E57" s="29">
        <v>189484</v>
      </c>
      <c r="F57" s="29">
        <v>143631</v>
      </c>
      <c r="G57" s="29">
        <v>0</v>
      </c>
      <c r="H57" s="30">
        <f>SUM(D57:G57)+1</f>
        <v>1461976</v>
      </c>
      <c r="I57" s="27">
        <v>202356</v>
      </c>
      <c r="J57" s="27">
        <v>40486</v>
      </c>
      <c r="K57" s="27">
        <v>2256510</v>
      </c>
      <c r="L57" s="27">
        <v>81428</v>
      </c>
      <c r="M57" s="27">
        <v>1731000</v>
      </c>
      <c r="N57" s="27">
        <f>B57+M57</f>
        <v>6102797</v>
      </c>
      <c r="O57" s="27">
        <v>4501597</v>
      </c>
      <c r="P57" s="27">
        <f>N57-O57</f>
        <v>1601200</v>
      </c>
    </row>
    <row r="58" spans="1:16" ht="15" customHeight="1">
      <c r="A58" s="71"/>
      <c r="B58" s="21">
        <f aca="true" t="shared" si="25" ref="B58:L58">IF(B57=0,"(－)",IF(B57="－","(－)",B57/$B57*100))</f>
        <v>100</v>
      </c>
      <c r="C58" s="12">
        <f t="shared" si="25"/>
        <v>7.526447362491901</v>
      </c>
      <c r="D58" s="13">
        <f t="shared" si="25"/>
        <v>25.821418515086584</v>
      </c>
      <c r="E58" s="14">
        <f t="shared" si="25"/>
        <v>4.334236013245811</v>
      </c>
      <c r="F58" s="14">
        <f t="shared" si="25"/>
        <v>3.2853995736764543</v>
      </c>
      <c r="G58" s="14" t="str">
        <f t="shared" si="25"/>
        <v>(－)</v>
      </c>
      <c r="H58" s="15">
        <f t="shared" si="25"/>
        <v>33.44107697589801</v>
      </c>
      <c r="I58" s="12">
        <f t="shared" si="25"/>
        <v>4.6286687144897165</v>
      </c>
      <c r="J58" s="12">
        <f t="shared" si="25"/>
        <v>0.9260722764574841</v>
      </c>
      <c r="K58" s="12">
        <f t="shared" si="25"/>
        <v>51.61515962429179</v>
      </c>
      <c r="L58" s="12">
        <f t="shared" si="25"/>
        <v>1.8625750463710917</v>
      </c>
      <c r="M58" s="32"/>
      <c r="N58" s="33"/>
      <c r="O58" s="33"/>
      <c r="P58" s="32"/>
    </row>
    <row r="59" spans="1:16" ht="15" customHeight="1">
      <c r="A59" s="71" t="s">
        <v>67</v>
      </c>
      <c r="B59" s="27">
        <v>4915047</v>
      </c>
      <c r="C59" s="27">
        <v>316668</v>
      </c>
      <c r="D59" s="28">
        <v>1134203</v>
      </c>
      <c r="E59" s="29">
        <v>273366</v>
      </c>
      <c r="F59" s="29">
        <v>171541</v>
      </c>
      <c r="G59" s="29">
        <v>0</v>
      </c>
      <c r="H59" s="30">
        <v>1579111</v>
      </c>
      <c r="I59" s="27">
        <v>227698</v>
      </c>
      <c r="J59" s="27">
        <v>19273</v>
      </c>
      <c r="K59" s="27">
        <v>2659001</v>
      </c>
      <c r="L59" s="27">
        <v>113297</v>
      </c>
      <c r="M59" s="27">
        <v>1611505</v>
      </c>
      <c r="N59" s="27">
        <v>6526552</v>
      </c>
      <c r="O59" s="27">
        <v>4463824</v>
      </c>
      <c r="P59" s="27">
        <f>N59-O59</f>
        <v>2062728</v>
      </c>
    </row>
    <row r="60" spans="1:16" ht="15" customHeight="1">
      <c r="A60" s="71"/>
      <c r="B60" s="21">
        <f aca="true" t="shared" si="26" ref="B60:L60">IF(B59=0,"(－)",IF(B59="－","(－)",B59/$B59*100))</f>
        <v>100</v>
      </c>
      <c r="C60" s="12">
        <f t="shared" si="26"/>
        <v>6.442827505006564</v>
      </c>
      <c r="D60" s="13">
        <f t="shared" si="26"/>
        <v>23.076137420456</v>
      </c>
      <c r="E60" s="14">
        <f t="shared" si="26"/>
        <v>5.561818635711927</v>
      </c>
      <c r="F60" s="14">
        <f t="shared" si="26"/>
        <v>3.490119219612752</v>
      </c>
      <c r="G60" s="14" t="str">
        <f t="shared" si="26"/>
        <v>(－)</v>
      </c>
      <c r="H60" s="15">
        <f t="shared" si="26"/>
        <v>32.12809562146608</v>
      </c>
      <c r="I60" s="12">
        <f t="shared" si="26"/>
        <v>4.632671874755216</v>
      </c>
      <c r="J60" s="12">
        <f t="shared" si="26"/>
        <v>0.3921223947604163</v>
      </c>
      <c r="K60" s="12">
        <f t="shared" si="26"/>
        <v>54.09919783066164</v>
      </c>
      <c r="L60" s="12">
        <f t="shared" si="26"/>
        <v>2.3051051190354843</v>
      </c>
      <c r="M60" s="32"/>
      <c r="N60" s="33"/>
      <c r="O60" s="33"/>
      <c r="P60" s="32"/>
    </row>
    <row r="61" spans="1:16" ht="15" customHeight="1">
      <c r="A61" s="71" t="s">
        <v>71</v>
      </c>
      <c r="B61" s="27">
        <v>4955551.442</v>
      </c>
      <c r="C61" s="27">
        <v>323152.251</v>
      </c>
      <c r="D61" s="28">
        <v>1420381.537</v>
      </c>
      <c r="E61" s="29">
        <v>258435.116</v>
      </c>
      <c r="F61" s="29">
        <v>201769.832</v>
      </c>
      <c r="G61" s="29">
        <v>0</v>
      </c>
      <c r="H61" s="30">
        <v>1880586.485</v>
      </c>
      <c r="I61" s="27">
        <v>158612.217</v>
      </c>
      <c r="J61" s="27">
        <v>9077.423</v>
      </c>
      <c r="K61" s="27">
        <v>2452357.532</v>
      </c>
      <c r="L61" s="27">
        <v>131765.534</v>
      </c>
      <c r="M61" s="27">
        <v>1997733.724</v>
      </c>
      <c r="N61" s="27">
        <v>6953285.166</v>
      </c>
      <c r="O61" s="27">
        <v>5425542.247</v>
      </c>
      <c r="P61" s="27">
        <v>1527742.9189999998</v>
      </c>
    </row>
    <row r="62" spans="1:16" ht="15" customHeight="1">
      <c r="A62" s="71"/>
      <c r="B62" s="21">
        <f aca="true" t="shared" si="27" ref="B62:L62">IF(B61=0,"(－)",IF(B61="－","(－)",B61/$B61*100))</f>
        <v>100</v>
      </c>
      <c r="C62" s="12">
        <f t="shared" si="27"/>
        <v>6.5210149623546165</v>
      </c>
      <c r="D62" s="13">
        <f t="shared" si="27"/>
        <v>28.662431489698175</v>
      </c>
      <c r="E62" s="14">
        <f t="shared" si="27"/>
        <v>5.215062723588614</v>
      </c>
      <c r="F62" s="14">
        <f t="shared" si="27"/>
        <v>4.071591917903048</v>
      </c>
      <c r="G62" s="14" t="str">
        <f t="shared" si="27"/>
        <v>(－)</v>
      </c>
      <c r="H62" s="15">
        <f t="shared" si="27"/>
        <v>37.949086131189844</v>
      </c>
      <c r="I62" s="12">
        <f t="shared" si="27"/>
        <v>3.20069761874949</v>
      </c>
      <c r="J62" s="12">
        <f t="shared" si="27"/>
        <v>0.18317684936263046</v>
      </c>
      <c r="K62" s="12">
        <f t="shared" si="27"/>
        <v>49.487076477814924</v>
      </c>
      <c r="L62" s="12">
        <f t="shared" si="27"/>
        <v>2.658947960528507</v>
      </c>
      <c r="M62" s="32"/>
      <c r="N62" s="33"/>
      <c r="O62" s="33"/>
      <c r="P62" s="32"/>
    </row>
    <row r="63" spans="1:16" ht="13.5">
      <c r="A63" s="71" t="s">
        <v>77</v>
      </c>
      <c r="B63" s="27">
        <v>4291238</v>
      </c>
      <c r="C63" s="27">
        <v>304151</v>
      </c>
      <c r="D63" s="28">
        <v>1140161</v>
      </c>
      <c r="E63" s="29">
        <v>161371</v>
      </c>
      <c r="F63" s="29">
        <v>171382</v>
      </c>
      <c r="G63" s="29">
        <v>0</v>
      </c>
      <c r="H63" s="30">
        <v>1472914</v>
      </c>
      <c r="I63" s="27">
        <v>200829</v>
      </c>
      <c r="J63" s="27">
        <v>49511</v>
      </c>
      <c r="K63" s="27">
        <v>2191114</v>
      </c>
      <c r="L63" s="27">
        <v>72719</v>
      </c>
      <c r="M63" s="27">
        <v>1516341</v>
      </c>
      <c r="N63" s="27">
        <v>5807579</v>
      </c>
      <c r="O63" s="27">
        <v>4203846</v>
      </c>
      <c r="P63" s="27">
        <f>N63-O63</f>
        <v>1603733</v>
      </c>
    </row>
    <row r="64" spans="1:16" ht="13.5">
      <c r="A64" s="71"/>
      <c r="B64" s="21">
        <f aca="true" t="shared" si="28" ref="B64:L64">IF(B63=0,"(－)",IF(B63="－","(－)",B63/$B63*100))</f>
        <v>100</v>
      </c>
      <c r="C64" s="12">
        <f t="shared" si="28"/>
        <v>7.087721538632907</v>
      </c>
      <c r="D64" s="13">
        <f t="shared" si="28"/>
        <v>26.569512108160865</v>
      </c>
      <c r="E64" s="14">
        <f t="shared" si="28"/>
        <v>3.760476580418052</v>
      </c>
      <c r="F64" s="14">
        <f t="shared" si="28"/>
        <v>3.993765901588306</v>
      </c>
      <c r="G64" s="14" t="str">
        <f t="shared" si="28"/>
        <v>(－)</v>
      </c>
      <c r="H64" s="15">
        <f t="shared" si="28"/>
        <v>34.32375459016722</v>
      </c>
      <c r="I64" s="12">
        <f t="shared" si="28"/>
        <v>4.679978132184699</v>
      </c>
      <c r="J64" s="12">
        <f t="shared" si="28"/>
        <v>1.1537696114734257</v>
      </c>
      <c r="K64" s="12">
        <f t="shared" si="28"/>
        <v>51.06018356474286</v>
      </c>
      <c r="L64" s="12">
        <f t="shared" si="28"/>
        <v>1.6945925627988938</v>
      </c>
      <c r="M64" s="32"/>
      <c r="N64" s="33"/>
      <c r="O64" s="33"/>
      <c r="P64" s="32"/>
    </row>
    <row r="65" spans="1:16" ht="13.5">
      <c r="A65" s="71" t="s">
        <v>80</v>
      </c>
      <c r="B65" s="27">
        <v>4607570.22</v>
      </c>
      <c r="C65" s="27">
        <v>307199.537</v>
      </c>
      <c r="D65" s="28">
        <v>1109381.365</v>
      </c>
      <c r="E65" s="29">
        <v>196785.05</v>
      </c>
      <c r="F65" s="29">
        <v>161573.761</v>
      </c>
      <c r="G65" s="29">
        <v>0</v>
      </c>
      <c r="H65" s="30">
        <v>1467740.176</v>
      </c>
      <c r="I65" s="27">
        <v>164534.766</v>
      </c>
      <c r="J65" s="27">
        <v>53283.309</v>
      </c>
      <c r="K65" s="27">
        <v>2457214.754</v>
      </c>
      <c r="L65" s="27">
        <v>157597.678</v>
      </c>
      <c r="M65" s="27">
        <v>1604523.247</v>
      </c>
      <c r="N65" s="27">
        <v>6212093.467</v>
      </c>
      <c r="O65" s="27">
        <v>4427242.135</v>
      </c>
      <c r="P65" s="27">
        <f>N65-O65</f>
        <v>1784851.3320000004</v>
      </c>
    </row>
    <row r="66" spans="1:16" ht="13.5">
      <c r="A66" s="71"/>
      <c r="B66" s="21">
        <f aca="true" t="shared" si="29" ref="B66:L66">IF(B65=0,"(－)",IF(B65="－","(－)",B65/$B65*100))</f>
        <v>100</v>
      </c>
      <c r="C66" s="12">
        <f t="shared" si="29"/>
        <v>6.6672784641793275</v>
      </c>
      <c r="D66" s="13">
        <f t="shared" si="29"/>
        <v>24.077362080875677</v>
      </c>
      <c r="E66" s="14">
        <f t="shared" si="29"/>
        <v>4.2709072375244235</v>
      </c>
      <c r="F66" s="14">
        <f t="shared" si="29"/>
        <v>3.506702085595127</v>
      </c>
      <c r="G66" s="14" t="str">
        <f t="shared" si="29"/>
        <v>(－)</v>
      </c>
      <c r="H66" s="15">
        <f t="shared" si="29"/>
        <v>31.85497140399523</v>
      </c>
      <c r="I66" s="12">
        <f t="shared" si="29"/>
        <v>3.570966000383604</v>
      </c>
      <c r="J66" s="12">
        <f t="shared" si="29"/>
        <v>1.1564296680431276</v>
      </c>
      <c r="K66" s="12">
        <f t="shared" si="29"/>
        <v>53.329946949783015</v>
      </c>
      <c r="L66" s="12">
        <f t="shared" si="29"/>
        <v>3.4204075136157126</v>
      </c>
      <c r="M66" s="32"/>
      <c r="N66" s="33"/>
      <c r="O66" s="33"/>
      <c r="P66" s="32"/>
    </row>
    <row r="67" spans="1:16" ht="13.5">
      <c r="A67" s="71" t="s">
        <v>86</v>
      </c>
      <c r="B67" s="27">
        <v>3798764</v>
      </c>
      <c r="C67" s="27">
        <v>303984</v>
      </c>
      <c r="D67" s="28">
        <v>960241</v>
      </c>
      <c r="E67" s="29">
        <v>130605</v>
      </c>
      <c r="F67" s="29">
        <v>143147</v>
      </c>
      <c r="G67" s="29">
        <v>0</v>
      </c>
      <c r="H67" s="30">
        <v>1233994</v>
      </c>
      <c r="I67" s="27">
        <v>246383</v>
      </c>
      <c r="J67" s="27">
        <v>56241</v>
      </c>
      <c r="K67" s="27">
        <v>1891373</v>
      </c>
      <c r="L67" s="27">
        <v>66790</v>
      </c>
      <c r="M67" s="27">
        <v>1818351</v>
      </c>
      <c r="N67" s="27">
        <v>5617115</v>
      </c>
      <c r="O67" s="27">
        <v>3782698</v>
      </c>
      <c r="P67" s="27">
        <f>N67-O67</f>
        <v>1834417</v>
      </c>
    </row>
    <row r="68" spans="1:16" ht="13.5">
      <c r="A68" s="71"/>
      <c r="B68" s="21">
        <f aca="true" t="shared" si="30" ref="B68:L68">IF(B67=0,"(－)",IF(B67="－","(－)",B67/$B67*100))</f>
        <v>100</v>
      </c>
      <c r="C68" s="12">
        <f t="shared" si="30"/>
        <v>8.002181762278468</v>
      </c>
      <c r="D68" s="13">
        <f t="shared" si="30"/>
        <v>25.277721911653366</v>
      </c>
      <c r="E68" s="14">
        <f t="shared" si="30"/>
        <v>3.4380919688614506</v>
      </c>
      <c r="F68" s="14">
        <f t="shared" si="30"/>
        <v>3.7682519893312665</v>
      </c>
      <c r="G68" s="14" t="str">
        <f t="shared" si="30"/>
        <v>(－)</v>
      </c>
      <c r="H68" s="15">
        <f t="shared" si="30"/>
        <v>32.4840921941979</v>
      </c>
      <c r="I68" s="12">
        <f t="shared" si="30"/>
        <v>6.485872773354702</v>
      </c>
      <c r="J68" s="12">
        <f t="shared" si="30"/>
        <v>1.4805078704547057</v>
      </c>
      <c r="K68" s="12">
        <f t="shared" si="30"/>
        <v>49.78916826630978</v>
      </c>
      <c r="L68" s="12">
        <f t="shared" si="30"/>
        <v>1.7582034577562597</v>
      </c>
      <c r="M68" s="32"/>
      <c r="N68" s="33"/>
      <c r="O68" s="33"/>
      <c r="P68" s="32"/>
    </row>
  </sheetData>
  <sheetProtection/>
  <mergeCells count="35">
    <mergeCell ref="A67:A68"/>
    <mergeCell ref="A63:A64"/>
    <mergeCell ref="A59:A60"/>
    <mergeCell ref="A57:A58"/>
    <mergeCell ref="A51:A52"/>
    <mergeCell ref="A49:A50"/>
    <mergeCell ref="A61:A62"/>
    <mergeCell ref="A53:A54"/>
    <mergeCell ref="D3:H3"/>
    <mergeCell ref="A5:A6"/>
    <mergeCell ref="A7:A8"/>
    <mergeCell ref="C3:C4"/>
    <mergeCell ref="B3:B4"/>
    <mergeCell ref="A65:A66"/>
    <mergeCell ref="A35:A36"/>
    <mergeCell ref="A31:A32"/>
    <mergeCell ref="A33:A34"/>
    <mergeCell ref="A15:A16"/>
    <mergeCell ref="A41:A42"/>
    <mergeCell ref="A55:A56"/>
    <mergeCell ref="A45:A46"/>
    <mergeCell ref="A47:A48"/>
    <mergeCell ref="A43:A44"/>
    <mergeCell ref="A17:A18"/>
    <mergeCell ref="A23:A24"/>
    <mergeCell ref="A39:A40"/>
    <mergeCell ref="A9:A10"/>
    <mergeCell ref="A11:A12"/>
    <mergeCell ref="A13:A14"/>
    <mergeCell ref="A25:A26"/>
    <mergeCell ref="A37:A38"/>
    <mergeCell ref="A29:A30"/>
    <mergeCell ref="A19:A20"/>
    <mergeCell ref="A21:A22"/>
    <mergeCell ref="A27:A28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85" zoomScaleSheetLayoutView="85" zoomScalePageLayoutView="0" workbookViewId="0" topLeftCell="A1">
      <pane xSplit="1" ySplit="4" topLeftCell="B53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O68" sqref="O68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50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72" t="s">
        <v>25</v>
      </c>
      <c r="C3" s="72" t="s">
        <v>11</v>
      </c>
      <c r="D3" s="71" t="s">
        <v>12</v>
      </c>
      <c r="E3" s="71"/>
      <c r="F3" s="71"/>
      <c r="G3" s="71"/>
      <c r="H3" s="71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4"/>
      <c r="C4" s="74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71" t="s">
        <v>28</v>
      </c>
      <c r="B5" s="56">
        <v>6456081</v>
      </c>
      <c r="C5" s="56">
        <v>1566481</v>
      </c>
      <c r="D5" s="57">
        <v>1233189</v>
      </c>
      <c r="E5" s="58">
        <v>1701145</v>
      </c>
      <c r="F5" s="58">
        <v>1234393</v>
      </c>
      <c r="G5" s="58">
        <v>0</v>
      </c>
      <c r="H5" s="59">
        <v>4168727</v>
      </c>
      <c r="I5" s="56">
        <v>466485</v>
      </c>
      <c r="J5" s="56">
        <v>98767</v>
      </c>
      <c r="K5" s="56">
        <v>0</v>
      </c>
      <c r="L5" s="56">
        <v>155622</v>
      </c>
      <c r="M5" s="56">
        <v>1920470</v>
      </c>
      <c r="N5" s="56">
        <v>8376551</v>
      </c>
      <c r="O5" s="56">
        <v>6717996</v>
      </c>
      <c r="P5" s="56">
        <v>1658555</v>
      </c>
    </row>
    <row r="6" spans="1:16" ht="15" customHeight="1">
      <c r="A6" s="71"/>
      <c r="B6" s="12">
        <f aca="true" t="shared" si="0" ref="B6:L6">IF(B5=0,"(－)",IF(B5="－","(－)",B5/$B5*100))</f>
        <v>100</v>
      </c>
      <c r="C6" s="12">
        <f t="shared" si="0"/>
        <v>24.26365158677532</v>
      </c>
      <c r="D6" s="13">
        <f t="shared" si="0"/>
        <v>19.10120086783298</v>
      </c>
      <c r="E6" s="14">
        <f t="shared" si="0"/>
        <v>26.349499022704332</v>
      </c>
      <c r="F6" s="14">
        <f t="shared" si="0"/>
        <v>19.119849952316272</v>
      </c>
      <c r="G6" s="14" t="str">
        <f t="shared" si="0"/>
        <v>(－)</v>
      </c>
      <c r="H6" s="15">
        <f t="shared" si="0"/>
        <v>64.57054984285358</v>
      </c>
      <c r="I6" s="12">
        <f t="shared" si="0"/>
        <v>7.22551343454334</v>
      </c>
      <c r="J6" s="12">
        <f t="shared" si="0"/>
        <v>1.5298290092704847</v>
      </c>
      <c r="K6" s="12" t="str">
        <f t="shared" si="0"/>
        <v>(－)</v>
      </c>
      <c r="L6" s="12">
        <f t="shared" si="0"/>
        <v>2.4104716158300987</v>
      </c>
      <c r="M6" s="32"/>
      <c r="N6" s="32"/>
      <c r="O6" s="32"/>
      <c r="P6" s="32"/>
    </row>
    <row r="7" spans="1:16" ht="15" customHeight="1">
      <c r="A7" s="71" t="s">
        <v>29</v>
      </c>
      <c r="B7" s="56">
        <v>6043804</v>
      </c>
      <c r="C7" s="56">
        <v>1739789</v>
      </c>
      <c r="D7" s="57">
        <v>976530</v>
      </c>
      <c r="E7" s="58">
        <v>1493527</v>
      </c>
      <c r="F7" s="58">
        <v>1199617</v>
      </c>
      <c r="G7" s="58">
        <v>0</v>
      </c>
      <c r="H7" s="59">
        <v>3669674</v>
      </c>
      <c r="I7" s="56">
        <v>529747</v>
      </c>
      <c r="J7" s="56">
        <v>38642</v>
      </c>
      <c r="K7" s="56">
        <v>0</v>
      </c>
      <c r="L7" s="56">
        <v>65951</v>
      </c>
      <c r="M7" s="56">
        <v>1645767</v>
      </c>
      <c r="N7" s="56">
        <v>7689571</v>
      </c>
      <c r="O7" s="56">
        <v>5364985</v>
      </c>
      <c r="P7" s="56">
        <v>2324586</v>
      </c>
    </row>
    <row r="8" spans="1:16" ht="15" customHeight="1">
      <c r="A8" s="71"/>
      <c r="B8" s="12">
        <f aca="true" t="shared" si="1" ref="B8:L8">IF(B7=0,"(－)",IF(B7="－","(－)",B7/$B7*100))</f>
        <v>100</v>
      </c>
      <c r="C8" s="12">
        <f t="shared" si="1"/>
        <v>28.786323977415545</v>
      </c>
      <c r="D8" s="13">
        <f t="shared" si="1"/>
        <v>16.157539192204116</v>
      </c>
      <c r="E8" s="14">
        <f t="shared" si="1"/>
        <v>24.711704747539795</v>
      </c>
      <c r="F8" s="14">
        <f t="shared" si="1"/>
        <v>19.848707866767352</v>
      </c>
      <c r="G8" s="14" t="str">
        <f t="shared" si="1"/>
        <v>(－)</v>
      </c>
      <c r="H8" s="15">
        <f t="shared" si="1"/>
        <v>60.71795180651126</v>
      </c>
      <c r="I8" s="12">
        <f t="shared" si="1"/>
        <v>8.765125407772985</v>
      </c>
      <c r="J8" s="12">
        <f t="shared" si="1"/>
        <v>0.6393655386574415</v>
      </c>
      <c r="K8" s="12" t="str">
        <f t="shared" si="1"/>
        <v>(－)</v>
      </c>
      <c r="L8" s="12">
        <f t="shared" si="1"/>
        <v>1.091216723771982</v>
      </c>
      <c r="M8" s="32"/>
      <c r="N8" s="32"/>
      <c r="O8" s="32"/>
      <c r="P8" s="32"/>
    </row>
    <row r="9" spans="1:16" ht="15" customHeight="1">
      <c r="A9" s="71" t="s">
        <v>0</v>
      </c>
      <c r="B9" s="56">
        <v>6113821</v>
      </c>
      <c r="C9" s="56">
        <v>1736889</v>
      </c>
      <c r="D9" s="57">
        <v>985170</v>
      </c>
      <c r="E9" s="58">
        <v>1651008</v>
      </c>
      <c r="F9" s="58">
        <v>866433</v>
      </c>
      <c r="G9" s="58">
        <v>0</v>
      </c>
      <c r="H9" s="59">
        <v>3502611</v>
      </c>
      <c r="I9" s="56">
        <v>628703</v>
      </c>
      <c r="J9" s="56">
        <v>99093</v>
      </c>
      <c r="K9" s="56">
        <v>0</v>
      </c>
      <c r="L9" s="56">
        <v>146525</v>
      </c>
      <c r="M9" s="56">
        <v>2341431</v>
      </c>
      <c r="N9" s="56">
        <v>8455252</v>
      </c>
      <c r="O9" s="56">
        <v>6142759</v>
      </c>
      <c r="P9" s="56">
        <v>2312492</v>
      </c>
    </row>
    <row r="10" spans="1:16" ht="15" customHeight="1">
      <c r="A10" s="71"/>
      <c r="B10" s="12">
        <f aca="true" t="shared" si="2" ref="B10:L10">IF(B9=0,"(－)",IF(B9="－","(－)",B9/$B9*100))</f>
        <v>100</v>
      </c>
      <c r="C10" s="12">
        <f t="shared" si="2"/>
        <v>28.409222317761675</v>
      </c>
      <c r="D10" s="13">
        <f t="shared" si="2"/>
        <v>16.11381818342408</v>
      </c>
      <c r="E10" s="14">
        <f t="shared" si="2"/>
        <v>27.004519759410684</v>
      </c>
      <c r="F10" s="14">
        <f t="shared" si="2"/>
        <v>14.171710293775366</v>
      </c>
      <c r="G10" s="14" t="str">
        <f t="shared" si="2"/>
        <v>(－)</v>
      </c>
      <c r="H10" s="15">
        <f t="shared" si="2"/>
        <v>57.29004823661013</v>
      </c>
      <c r="I10" s="12">
        <f t="shared" si="2"/>
        <v>10.283307280340722</v>
      </c>
      <c r="J10" s="12">
        <f t="shared" si="2"/>
        <v>1.6208030951511336</v>
      </c>
      <c r="K10" s="12" t="str">
        <f t="shared" si="2"/>
        <v>(－)</v>
      </c>
      <c r="L10" s="12">
        <f t="shared" si="2"/>
        <v>2.3966190701363352</v>
      </c>
      <c r="M10" s="32"/>
      <c r="N10" s="32"/>
      <c r="O10" s="32"/>
      <c r="P10" s="32"/>
    </row>
    <row r="11" spans="1:16" ht="15" customHeight="1">
      <c r="A11" s="71" t="s">
        <v>1</v>
      </c>
      <c r="B11" s="56">
        <v>6466255</v>
      </c>
      <c r="C11" s="56">
        <v>1796802</v>
      </c>
      <c r="D11" s="57">
        <v>1192817</v>
      </c>
      <c r="E11" s="58">
        <v>1806470</v>
      </c>
      <c r="F11" s="58">
        <v>802248</v>
      </c>
      <c r="G11" s="58">
        <v>0</v>
      </c>
      <c r="H11" s="59">
        <v>3801536</v>
      </c>
      <c r="I11" s="56">
        <v>693645</v>
      </c>
      <c r="J11" s="56">
        <v>53059</v>
      </c>
      <c r="K11" s="56">
        <v>0</v>
      </c>
      <c r="L11" s="56">
        <v>121213</v>
      </c>
      <c r="M11" s="56">
        <v>2245226</v>
      </c>
      <c r="N11" s="56">
        <v>8711481</v>
      </c>
      <c r="O11" s="56">
        <v>6073121</v>
      </c>
      <c r="P11" s="56">
        <v>2638360</v>
      </c>
    </row>
    <row r="12" spans="1:16" ht="15" customHeight="1">
      <c r="A12" s="71"/>
      <c r="B12" s="12">
        <f aca="true" t="shared" si="3" ref="B12:L12">IF(B11=0,"(－)",IF(B11="－","(－)",B11/$B11*100))</f>
        <v>100</v>
      </c>
      <c r="C12" s="12">
        <f t="shared" si="3"/>
        <v>27.787366876190312</v>
      </c>
      <c r="D12" s="13">
        <f t="shared" si="3"/>
        <v>18.446798030699377</v>
      </c>
      <c r="E12" s="14">
        <f t="shared" si="3"/>
        <v>27.936881548902726</v>
      </c>
      <c r="F12" s="14">
        <f t="shared" si="3"/>
        <v>12.40668671433465</v>
      </c>
      <c r="G12" s="14" t="str">
        <f t="shared" si="3"/>
        <v>(－)</v>
      </c>
      <c r="H12" s="15">
        <f t="shared" si="3"/>
        <v>58.79038175883877</v>
      </c>
      <c r="I12" s="12">
        <f t="shared" si="3"/>
        <v>10.727151960446966</v>
      </c>
      <c r="J12" s="12">
        <f t="shared" si="3"/>
        <v>0.8205522361861697</v>
      </c>
      <c r="K12" s="12" t="str">
        <f t="shared" si="3"/>
        <v>(－)</v>
      </c>
      <c r="L12" s="12">
        <f t="shared" si="3"/>
        <v>1.8745471683377781</v>
      </c>
      <c r="M12" s="32"/>
      <c r="N12" s="32"/>
      <c r="O12" s="32"/>
      <c r="P12" s="32"/>
    </row>
    <row r="13" spans="1:16" ht="15" customHeight="1">
      <c r="A13" s="71" t="s">
        <v>2</v>
      </c>
      <c r="B13" s="56">
        <v>7528474</v>
      </c>
      <c r="C13" s="56">
        <v>1767459</v>
      </c>
      <c r="D13" s="57">
        <v>1185971</v>
      </c>
      <c r="E13" s="58">
        <v>2300502</v>
      </c>
      <c r="F13" s="58">
        <v>1417845</v>
      </c>
      <c r="G13" s="58">
        <v>0</v>
      </c>
      <c r="H13" s="59">
        <v>4904318</v>
      </c>
      <c r="I13" s="56">
        <v>587668</v>
      </c>
      <c r="J13" s="56">
        <v>78648</v>
      </c>
      <c r="K13" s="56">
        <v>0</v>
      </c>
      <c r="L13" s="56">
        <v>190382</v>
      </c>
      <c r="M13" s="56">
        <v>2660913</v>
      </c>
      <c r="N13" s="56">
        <v>10189387</v>
      </c>
      <c r="O13" s="56">
        <v>7510835</v>
      </c>
      <c r="P13" s="56">
        <v>2678553</v>
      </c>
    </row>
    <row r="14" spans="1:16" ht="15" customHeight="1">
      <c r="A14" s="71"/>
      <c r="B14" s="12">
        <f aca="true" t="shared" si="4" ref="B14:L14">IF(B13=0,"(－)",IF(B13="－","(－)",B13/$B13*100))</f>
        <v>100</v>
      </c>
      <c r="C14" s="12">
        <f t="shared" si="4"/>
        <v>23.476988829343103</v>
      </c>
      <c r="D14" s="13">
        <f t="shared" si="4"/>
        <v>15.753139348027236</v>
      </c>
      <c r="E14" s="14">
        <f t="shared" si="4"/>
        <v>30.557348009702896</v>
      </c>
      <c r="F14" s="14">
        <f t="shared" si="4"/>
        <v>18.833099509940528</v>
      </c>
      <c r="G14" s="14" t="str">
        <f t="shared" si="4"/>
        <v>(－)</v>
      </c>
      <c r="H14" s="15">
        <f t="shared" si="4"/>
        <v>65.14358686767065</v>
      </c>
      <c r="I14" s="12">
        <f t="shared" si="4"/>
        <v>7.805937830163192</v>
      </c>
      <c r="J14" s="12">
        <f t="shared" si="4"/>
        <v>1.0446738608647648</v>
      </c>
      <c r="K14" s="12" t="str">
        <f t="shared" si="4"/>
        <v>(－)</v>
      </c>
      <c r="L14" s="12">
        <f t="shared" si="4"/>
        <v>2.5288258948626243</v>
      </c>
      <c r="M14" s="32"/>
      <c r="N14" s="32"/>
      <c r="O14" s="32"/>
      <c r="P14" s="32"/>
    </row>
    <row r="15" spans="1:16" ht="15" customHeight="1">
      <c r="A15" s="71" t="s">
        <v>3</v>
      </c>
      <c r="B15" s="56">
        <v>6493349</v>
      </c>
      <c r="C15" s="56">
        <v>1838727</v>
      </c>
      <c r="D15" s="57">
        <v>993692</v>
      </c>
      <c r="E15" s="58">
        <v>1713872</v>
      </c>
      <c r="F15" s="58">
        <v>981686</v>
      </c>
      <c r="G15" s="58">
        <v>0</v>
      </c>
      <c r="H15" s="59">
        <v>3689251</v>
      </c>
      <c r="I15" s="56">
        <v>691559</v>
      </c>
      <c r="J15" s="56">
        <v>43007</v>
      </c>
      <c r="K15" s="56">
        <v>0</v>
      </c>
      <c r="L15" s="56">
        <v>230806</v>
      </c>
      <c r="M15" s="56">
        <v>2683061</v>
      </c>
      <c r="N15" s="56">
        <v>9176409</v>
      </c>
      <c r="O15" s="56">
        <v>6283261</v>
      </c>
      <c r="P15" s="56">
        <v>2893149</v>
      </c>
    </row>
    <row r="16" spans="1:16" ht="15" customHeight="1">
      <c r="A16" s="71"/>
      <c r="B16" s="12">
        <f aca="true" t="shared" si="5" ref="B16:L16">IF(B15=0,"(－)",IF(B15="－","(－)",B15/$B15*100))</f>
        <v>100</v>
      </c>
      <c r="C16" s="12">
        <f t="shared" si="5"/>
        <v>28.31708260252144</v>
      </c>
      <c r="D16" s="13">
        <f t="shared" si="5"/>
        <v>15.30322796449105</v>
      </c>
      <c r="E16" s="14">
        <f t="shared" si="5"/>
        <v>26.394268966599515</v>
      </c>
      <c r="F16" s="14">
        <f t="shared" si="5"/>
        <v>15.118331080002015</v>
      </c>
      <c r="G16" s="14" t="str">
        <f t="shared" si="5"/>
        <v>(－)</v>
      </c>
      <c r="H16" s="15">
        <f t="shared" si="5"/>
        <v>56.815843411466105</v>
      </c>
      <c r="I16" s="12">
        <f t="shared" si="5"/>
        <v>10.650266911573674</v>
      </c>
      <c r="J16" s="12">
        <f t="shared" si="5"/>
        <v>0.6623238640029975</v>
      </c>
      <c r="K16" s="12" t="str">
        <f t="shared" si="5"/>
        <v>(－)</v>
      </c>
      <c r="L16" s="12">
        <f t="shared" si="5"/>
        <v>3.5544986108093064</v>
      </c>
      <c r="M16" s="32"/>
      <c r="N16" s="32"/>
      <c r="O16" s="32"/>
      <c r="P16" s="32"/>
    </row>
    <row r="17" spans="1:16" ht="15" customHeight="1">
      <c r="A17" s="71" t="s">
        <v>4</v>
      </c>
      <c r="B17" s="56">
        <v>7048781</v>
      </c>
      <c r="C17" s="56">
        <v>1882601</v>
      </c>
      <c r="D17" s="57">
        <v>960530</v>
      </c>
      <c r="E17" s="58">
        <v>2011652</v>
      </c>
      <c r="F17" s="58">
        <v>1093116</v>
      </c>
      <c r="G17" s="58">
        <v>0</v>
      </c>
      <c r="H17" s="59">
        <v>4065297</v>
      </c>
      <c r="I17" s="56">
        <v>650315</v>
      </c>
      <c r="J17" s="56">
        <v>168218</v>
      </c>
      <c r="K17" s="56">
        <v>0</v>
      </c>
      <c r="L17" s="56">
        <v>282349</v>
      </c>
      <c r="M17" s="56">
        <v>2788192</v>
      </c>
      <c r="N17" s="56">
        <v>9836973</v>
      </c>
      <c r="O17" s="56">
        <v>6895771</v>
      </c>
      <c r="P17" s="56">
        <v>2941201</v>
      </c>
    </row>
    <row r="18" spans="1:16" ht="15" customHeight="1">
      <c r="A18" s="71"/>
      <c r="B18" s="12">
        <f aca="true" t="shared" si="6" ref="B18:L18">IF(B17=0,"(－)",IF(B17="－","(－)",B17/$B17*100))</f>
        <v>100</v>
      </c>
      <c r="C18" s="12">
        <f t="shared" si="6"/>
        <v>26.708178336083925</v>
      </c>
      <c r="D18" s="13">
        <f t="shared" si="6"/>
        <v>13.62689520358201</v>
      </c>
      <c r="E18" s="14">
        <f t="shared" si="6"/>
        <v>28.53900553868818</v>
      </c>
      <c r="F18" s="14">
        <f t="shared" si="6"/>
        <v>15.507872921573249</v>
      </c>
      <c r="G18" s="14" t="str">
        <f t="shared" si="6"/>
        <v>(－)</v>
      </c>
      <c r="H18" s="15">
        <f t="shared" si="6"/>
        <v>57.67375947699326</v>
      </c>
      <c r="I18" s="12">
        <f t="shared" si="6"/>
        <v>9.225921474933042</v>
      </c>
      <c r="J18" s="12">
        <f t="shared" si="6"/>
        <v>2.386483563611921</v>
      </c>
      <c r="K18" s="12" t="str">
        <f t="shared" si="6"/>
        <v>(－)</v>
      </c>
      <c r="L18" s="12">
        <f t="shared" si="6"/>
        <v>4.005642961527674</v>
      </c>
      <c r="M18" s="32"/>
      <c r="N18" s="32"/>
      <c r="O18" s="32"/>
      <c r="P18" s="32"/>
    </row>
    <row r="19" spans="1:16" ht="15" customHeight="1">
      <c r="A19" s="71" t="s">
        <v>5</v>
      </c>
      <c r="B19" s="56">
        <v>7598257</v>
      </c>
      <c r="C19" s="56">
        <v>1805236</v>
      </c>
      <c r="D19" s="57">
        <v>1160696</v>
      </c>
      <c r="E19" s="58">
        <v>1940283</v>
      </c>
      <c r="F19" s="58">
        <v>1167430</v>
      </c>
      <c r="G19" s="58">
        <v>0</v>
      </c>
      <c r="H19" s="59">
        <v>4268409</v>
      </c>
      <c r="I19" s="56">
        <v>1136672</v>
      </c>
      <c r="J19" s="56">
        <v>113408</v>
      </c>
      <c r="K19" s="56">
        <v>15303</v>
      </c>
      <c r="L19" s="56">
        <v>259230</v>
      </c>
      <c r="M19" s="56">
        <v>2869682</v>
      </c>
      <c r="N19" s="56">
        <v>10467938</v>
      </c>
      <c r="O19" s="56">
        <v>6942127</v>
      </c>
      <c r="P19" s="56">
        <v>3525812</v>
      </c>
    </row>
    <row r="20" spans="1:16" ht="15" customHeight="1">
      <c r="A20" s="71"/>
      <c r="B20" s="12">
        <f aca="true" t="shared" si="7" ref="B20:L20">IF(B19=0,"(－)",IF(B19="－","(－)",B19/$B19*100))</f>
        <v>100</v>
      </c>
      <c r="C20" s="12">
        <f t="shared" si="7"/>
        <v>23.758554099973193</v>
      </c>
      <c r="D20" s="13">
        <f t="shared" si="7"/>
        <v>15.275819178003585</v>
      </c>
      <c r="E20" s="14">
        <f t="shared" si="7"/>
        <v>25.535895929816537</v>
      </c>
      <c r="F20" s="14">
        <f t="shared" si="7"/>
        <v>15.364444766740581</v>
      </c>
      <c r="G20" s="14" t="str">
        <f t="shared" si="7"/>
        <v>(－)</v>
      </c>
      <c r="H20" s="15">
        <f t="shared" si="7"/>
        <v>56.1761598745607</v>
      </c>
      <c r="I20" s="12">
        <f t="shared" si="7"/>
        <v>14.959641401968899</v>
      </c>
      <c r="J20" s="12">
        <f t="shared" si="7"/>
        <v>1.492552831524388</v>
      </c>
      <c r="K20" s="12">
        <f t="shared" si="7"/>
        <v>0.20140145299112677</v>
      </c>
      <c r="L20" s="12">
        <f t="shared" si="7"/>
        <v>3.411703499894778</v>
      </c>
      <c r="M20" s="32"/>
      <c r="N20" s="32"/>
      <c r="O20" s="32"/>
      <c r="P20" s="32"/>
    </row>
    <row r="21" spans="1:16" ht="15" customHeight="1">
      <c r="A21" s="71" t="s">
        <v>6</v>
      </c>
      <c r="B21" s="56">
        <v>8481383</v>
      </c>
      <c r="C21" s="56">
        <v>1333935</v>
      </c>
      <c r="D21" s="57">
        <v>2241782</v>
      </c>
      <c r="E21" s="58">
        <v>1175798</v>
      </c>
      <c r="F21" s="58">
        <v>2176224</v>
      </c>
      <c r="G21" s="58">
        <v>0</v>
      </c>
      <c r="H21" s="59">
        <v>5593804</v>
      </c>
      <c r="I21" s="56">
        <v>1058633</v>
      </c>
      <c r="J21" s="56">
        <v>214931</v>
      </c>
      <c r="K21" s="56">
        <v>33271</v>
      </c>
      <c r="L21" s="56">
        <v>246809</v>
      </c>
      <c r="M21" s="56">
        <v>3611090</v>
      </c>
      <c r="N21" s="56">
        <v>12092473</v>
      </c>
      <c r="O21" s="56">
        <v>8687396</v>
      </c>
      <c r="P21" s="56">
        <v>3405077</v>
      </c>
    </row>
    <row r="22" spans="1:16" ht="15" customHeight="1">
      <c r="A22" s="71"/>
      <c r="B22" s="12">
        <f aca="true" t="shared" si="8" ref="B22:L22">IF(B21=0,"(－)",IF(B21="－","(－)",B21/$B21*100))</f>
        <v>100</v>
      </c>
      <c r="C22" s="12">
        <f t="shared" si="8"/>
        <v>15.727800524985136</v>
      </c>
      <c r="D22" s="13">
        <f t="shared" si="8"/>
        <v>26.431797738647106</v>
      </c>
      <c r="E22" s="14">
        <f t="shared" si="8"/>
        <v>13.863281495482518</v>
      </c>
      <c r="F22" s="14">
        <f t="shared" si="8"/>
        <v>25.65883417834096</v>
      </c>
      <c r="G22" s="14" t="str">
        <f t="shared" si="8"/>
        <v>(－)</v>
      </c>
      <c r="H22" s="15">
        <f t="shared" si="8"/>
        <v>65.95391341247058</v>
      </c>
      <c r="I22" s="12">
        <f t="shared" si="8"/>
        <v>12.481844057743885</v>
      </c>
      <c r="J22" s="12">
        <f t="shared" si="8"/>
        <v>2.534150385615176</v>
      </c>
      <c r="K22" s="12">
        <f t="shared" si="8"/>
        <v>0.39228272087229166</v>
      </c>
      <c r="L22" s="12">
        <f t="shared" si="8"/>
        <v>2.9100088983129284</v>
      </c>
      <c r="M22" s="32"/>
      <c r="N22" s="32"/>
      <c r="O22" s="32"/>
      <c r="P22" s="32"/>
    </row>
    <row r="23" spans="1:16" ht="15" customHeight="1">
      <c r="A23" s="71" t="s">
        <v>7</v>
      </c>
      <c r="B23" s="56">
        <v>7513347</v>
      </c>
      <c r="C23" s="56">
        <v>1548403</v>
      </c>
      <c r="D23" s="57">
        <v>1436189</v>
      </c>
      <c r="E23" s="58">
        <v>1100133</v>
      </c>
      <c r="F23" s="58">
        <v>1666864</v>
      </c>
      <c r="G23" s="58">
        <v>0</v>
      </c>
      <c r="H23" s="59">
        <v>4203186</v>
      </c>
      <c r="I23" s="56">
        <v>1362661</v>
      </c>
      <c r="J23" s="56">
        <v>63725</v>
      </c>
      <c r="K23" s="56">
        <v>64601</v>
      </c>
      <c r="L23" s="56">
        <v>270772</v>
      </c>
      <c r="M23" s="56">
        <v>3346039</v>
      </c>
      <c r="N23" s="56">
        <v>10859386</v>
      </c>
      <c r="O23" s="56">
        <v>7168557</v>
      </c>
      <c r="P23" s="56">
        <v>3690829</v>
      </c>
    </row>
    <row r="24" spans="1:16" ht="15" customHeight="1">
      <c r="A24" s="71"/>
      <c r="B24" s="12">
        <f aca="true" t="shared" si="9" ref="B24:L24">IF(B23=0,"(－)",IF(B23="－","(－)",B23/$B23*100))</f>
        <v>100</v>
      </c>
      <c r="C24" s="12">
        <f t="shared" si="9"/>
        <v>20.608698094204886</v>
      </c>
      <c r="D24" s="13">
        <f t="shared" si="9"/>
        <v>19.11516931136017</v>
      </c>
      <c r="E24" s="14">
        <f t="shared" si="9"/>
        <v>14.642382416252037</v>
      </c>
      <c r="F24" s="14">
        <f t="shared" si="9"/>
        <v>22.185372244886334</v>
      </c>
      <c r="G24" s="14" t="str">
        <f t="shared" si="9"/>
        <v>(－)</v>
      </c>
      <c r="H24" s="15">
        <f t="shared" si="9"/>
        <v>55.942923972498534</v>
      </c>
      <c r="I24" s="12">
        <f t="shared" si="9"/>
        <v>18.13653755110738</v>
      </c>
      <c r="J24" s="12">
        <f t="shared" si="9"/>
        <v>0.8481572859605713</v>
      </c>
      <c r="K24" s="12">
        <f t="shared" si="9"/>
        <v>0.8598165371571418</v>
      </c>
      <c r="L24" s="12">
        <f t="shared" si="9"/>
        <v>3.603879868718961</v>
      </c>
      <c r="M24" s="32"/>
      <c r="N24" s="32"/>
      <c r="O24" s="32"/>
      <c r="P24" s="32"/>
    </row>
    <row r="25" spans="1:16" ht="15" customHeight="1">
      <c r="A25" s="71" t="s">
        <v>8</v>
      </c>
      <c r="B25" s="56">
        <v>6865162</v>
      </c>
      <c r="C25" s="56">
        <v>1525862</v>
      </c>
      <c r="D25" s="57">
        <v>1189982</v>
      </c>
      <c r="E25" s="58">
        <v>1056320</v>
      </c>
      <c r="F25" s="58">
        <v>1338984</v>
      </c>
      <c r="G25" s="58">
        <v>0</v>
      </c>
      <c r="H25" s="59">
        <v>3585285</v>
      </c>
      <c r="I25" s="56">
        <v>1477994</v>
      </c>
      <c r="J25" s="56">
        <v>28887</v>
      </c>
      <c r="K25" s="56">
        <v>52771</v>
      </c>
      <c r="L25" s="56">
        <v>194363</v>
      </c>
      <c r="M25" s="56">
        <v>3617725</v>
      </c>
      <c r="N25" s="56">
        <v>10482887</v>
      </c>
      <c r="O25" s="56">
        <v>6854341</v>
      </c>
      <c r="P25" s="56">
        <v>3628546</v>
      </c>
    </row>
    <row r="26" spans="1:16" ht="15" customHeight="1">
      <c r="A26" s="71"/>
      <c r="B26" s="12">
        <f aca="true" t="shared" si="10" ref="B26:L26">IF(B25=0,"(－)",IF(B25="－","(－)",B25/$B25*100))</f>
        <v>100</v>
      </c>
      <c r="C26" s="12">
        <f t="shared" si="10"/>
        <v>22.226161596769312</v>
      </c>
      <c r="D26" s="13">
        <f t="shared" si="10"/>
        <v>17.33363320486829</v>
      </c>
      <c r="E26" s="14">
        <f t="shared" si="10"/>
        <v>15.386672594179132</v>
      </c>
      <c r="F26" s="14">
        <f t="shared" si="10"/>
        <v>19.504040836909603</v>
      </c>
      <c r="G26" s="14" t="str">
        <f t="shared" si="10"/>
        <v>(－)</v>
      </c>
      <c r="H26" s="15">
        <f t="shared" si="10"/>
        <v>52.224332069658374</v>
      </c>
      <c r="I26" s="12">
        <f t="shared" si="10"/>
        <v>21.52890201280028</v>
      </c>
      <c r="J26" s="12">
        <f t="shared" si="10"/>
        <v>0.42077666921771106</v>
      </c>
      <c r="K26" s="12">
        <f t="shared" si="10"/>
        <v>0.7686781462695272</v>
      </c>
      <c r="L26" s="12">
        <f t="shared" si="10"/>
        <v>2.831149505284799</v>
      </c>
      <c r="M26" s="32"/>
      <c r="N26" s="32"/>
      <c r="O26" s="32"/>
      <c r="P26" s="32"/>
    </row>
    <row r="27" spans="1:16" ht="15" customHeight="1">
      <c r="A27" s="71" t="s">
        <v>30</v>
      </c>
      <c r="B27" s="56">
        <v>7909253</v>
      </c>
      <c r="C27" s="56">
        <v>1502190</v>
      </c>
      <c r="D27" s="57">
        <v>1459563</v>
      </c>
      <c r="E27" s="58">
        <v>1074877</v>
      </c>
      <c r="F27" s="58">
        <v>1636121</v>
      </c>
      <c r="G27" s="58">
        <v>0</v>
      </c>
      <c r="H27" s="59">
        <v>4170561</v>
      </c>
      <c r="I27" s="56">
        <v>1780788</v>
      </c>
      <c r="J27" s="56">
        <v>70336</v>
      </c>
      <c r="K27" s="56">
        <v>71837</v>
      </c>
      <c r="L27" s="56">
        <v>313540</v>
      </c>
      <c r="M27" s="56">
        <v>3615463</v>
      </c>
      <c r="N27" s="56">
        <v>11524715</v>
      </c>
      <c r="O27" s="56">
        <v>7712751</v>
      </c>
      <c r="P27" s="56">
        <v>3811965</v>
      </c>
    </row>
    <row r="28" spans="1:16" ht="15" customHeight="1">
      <c r="A28" s="71"/>
      <c r="B28" s="12">
        <f aca="true" t="shared" si="11" ref="B28:L28">IF(B27=0,"(－)",IF(B27="－","(－)",B27/$B27*100))</f>
        <v>100</v>
      </c>
      <c r="C28" s="12">
        <f t="shared" si="11"/>
        <v>18.992817652943963</v>
      </c>
      <c r="D28" s="13">
        <f t="shared" si="11"/>
        <v>18.453866629377007</v>
      </c>
      <c r="E28" s="14">
        <f t="shared" si="11"/>
        <v>13.590120331212063</v>
      </c>
      <c r="F28" s="14">
        <f t="shared" si="11"/>
        <v>20.686163408857954</v>
      </c>
      <c r="G28" s="14" t="str">
        <f t="shared" si="11"/>
        <v>(－)</v>
      </c>
      <c r="H28" s="15">
        <f t="shared" si="11"/>
        <v>52.730150369447024</v>
      </c>
      <c r="I28" s="12">
        <f t="shared" si="11"/>
        <v>22.51524891162288</v>
      </c>
      <c r="J28" s="12">
        <f t="shared" si="11"/>
        <v>0.8892875218430869</v>
      </c>
      <c r="K28" s="12">
        <f t="shared" si="11"/>
        <v>0.908265293827369</v>
      </c>
      <c r="L28" s="12">
        <f t="shared" si="11"/>
        <v>3.9642176068966313</v>
      </c>
      <c r="M28" s="32"/>
      <c r="N28" s="32"/>
      <c r="O28" s="32"/>
      <c r="P28" s="32"/>
    </row>
    <row r="29" spans="1:16" ht="15" customHeight="1">
      <c r="A29" s="71" t="s">
        <v>31</v>
      </c>
      <c r="B29" s="56">
        <v>8161205</v>
      </c>
      <c r="C29" s="56">
        <v>1362932</v>
      </c>
      <c r="D29" s="57">
        <v>2123103</v>
      </c>
      <c r="E29" s="58">
        <v>1201070</v>
      </c>
      <c r="F29" s="58">
        <v>1716897</v>
      </c>
      <c r="G29" s="58">
        <v>0</v>
      </c>
      <c r="H29" s="59">
        <v>5041070</v>
      </c>
      <c r="I29" s="56">
        <v>1479597</v>
      </c>
      <c r="J29" s="56">
        <v>79596</v>
      </c>
      <c r="K29" s="56">
        <v>49267</v>
      </c>
      <c r="L29" s="56">
        <v>148742</v>
      </c>
      <c r="M29" s="56">
        <v>3726135</v>
      </c>
      <c r="N29" s="56">
        <v>11887340</v>
      </c>
      <c r="O29" s="56">
        <v>8140039</v>
      </c>
      <c r="P29" s="56">
        <v>3747300</v>
      </c>
    </row>
    <row r="30" spans="1:16" ht="15" customHeight="1">
      <c r="A30" s="71"/>
      <c r="B30" s="12">
        <f aca="true" t="shared" si="12" ref="B30:L30">IF(B29=0,"(－)",IF(B29="－","(－)",B29/$B29*100))</f>
        <v>100</v>
      </c>
      <c r="C30" s="12">
        <f t="shared" si="12"/>
        <v>16.700131904541056</v>
      </c>
      <c r="D30" s="13">
        <f t="shared" si="12"/>
        <v>26.014577504179837</v>
      </c>
      <c r="E30" s="14">
        <f t="shared" si="12"/>
        <v>14.716821841872616</v>
      </c>
      <c r="F30" s="14">
        <f t="shared" si="12"/>
        <v>21.03729780099875</v>
      </c>
      <c r="G30" s="14" t="str">
        <f t="shared" si="12"/>
        <v>(－)</v>
      </c>
      <c r="H30" s="15">
        <f t="shared" si="12"/>
        <v>61.7686971470512</v>
      </c>
      <c r="I30" s="12">
        <f t="shared" si="12"/>
        <v>18.12963894424904</v>
      </c>
      <c r="J30" s="12">
        <f t="shared" si="12"/>
        <v>0.9752971528101549</v>
      </c>
      <c r="K30" s="12">
        <f t="shared" si="12"/>
        <v>0.6036731095469359</v>
      </c>
      <c r="L30" s="12">
        <f t="shared" si="12"/>
        <v>1.8225494887090816</v>
      </c>
      <c r="M30" s="32"/>
      <c r="N30" s="32"/>
      <c r="O30" s="32"/>
      <c r="P30" s="32"/>
    </row>
    <row r="31" spans="1:16" ht="15" customHeight="1">
      <c r="A31" s="71" t="s">
        <v>32</v>
      </c>
      <c r="B31" s="56">
        <v>6401765</v>
      </c>
      <c r="C31" s="56">
        <v>1286265</v>
      </c>
      <c r="D31" s="57">
        <v>1482296</v>
      </c>
      <c r="E31" s="58">
        <v>63114</v>
      </c>
      <c r="F31" s="58">
        <v>1633964</v>
      </c>
      <c r="G31" s="58">
        <v>0</v>
      </c>
      <c r="H31" s="59">
        <v>3179374</v>
      </c>
      <c r="I31" s="56">
        <v>1555406</v>
      </c>
      <c r="J31" s="56">
        <v>43494</v>
      </c>
      <c r="K31" s="56">
        <v>183673</v>
      </c>
      <c r="L31" s="56">
        <v>153554</v>
      </c>
      <c r="M31" s="56">
        <v>3736073</v>
      </c>
      <c r="N31" s="56">
        <v>10137839</v>
      </c>
      <c r="O31" s="56">
        <v>6726301</v>
      </c>
      <c r="P31" s="56">
        <v>3411537</v>
      </c>
    </row>
    <row r="32" spans="1:16" ht="15" customHeight="1">
      <c r="A32" s="71"/>
      <c r="B32" s="12">
        <f aca="true" t="shared" si="13" ref="B32:L32">IF(B31=0,"(－)",IF(B31="－","(－)",B31/$B31*100))</f>
        <v>100</v>
      </c>
      <c r="C32" s="12">
        <f t="shared" si="13"/>
        <v>20.0923495317307</v>
      </c>
      <c r="D32" s="13">
        <f t="shared" si="13"/>
        <v>23.154489425962996</v>
      </c>
      <c r="E32" s="14">
        <f t="shared" si="13"/>
        <v>0.9858843615784084</v>
      </c>
      <c r="F32" s="14">
        <f t="shared" si="13"/>
        <v>25.523648556296585</v>
      </c>
      <c r="G32" s="14" t="str">
        <f t="shared" si="13"/>
        <v>(－)</v>
      </c>
      <c r="H32" s="15">
        <f t="shared" si="13"/>
        <v>49.664022343837985</v>
      </c>
      <c r="I32" s="12">
        <f t="shared" si="13"/>
        <v>24.296518225833033</v>
      </c>
      <c r="J32" s="12">
        <f t="shared" si="13"/>
        <v>0.6794063824585875</v>
      </c>
      <c r="K32" s="12">
        <f t="shared" si="13"/>
        <v>2.869099381186282</v>
      </c>
      <c r="L32" s="12">
        <f t="shared" si="13"/>
        <v>2.3986197556455133</v>
      </c>
      <c r="M32" s="32"/>
      <c r="N32" s="32"/>
      <c r="O32" s="32"/>
      <c r="P32" s="32"/>
    </row>
    <row r="33" spans="1:16" ht="15" customHeight="1">
      <c r="A33" s="71" t="s">
        <v>33</v>
      </c>
      <c r="B33" s="56">
        <v>5744971</v>
      </c>
      <c r="C33" s="56">
        <v>1298614</v>
      </c>
      <c r="D33" s="57">
        <v>1148916</v>
      </c>
      <c r="E33" s="58">
        <v>50</v>
      </c>
      <c r="F33" s="58">
        <v>1405820</v>
      </c>
      <c r="G33" s="58">
        <v>0</v>
      </c>
      <c r="H33" s="59">
        <v>2554786</v>
      </c>
      <c r="I33" s="56">
        <v>1533529</v>
      </c>
      <c r="J33" s="56">
        <v>159224</v>
      </c>
      <c r="K33" s="56">
        <v>55915</v>
      </c>
      <c r="L33" s="56">
        <v>142902</v>
      </c>
      <c r="M33" s="56">
        <v>3375629</v>
      </c>
      <c r="N33" s="56">
        <v>9120601</v>
      </c>
      <c r="O33" s="56">
        <v>5858740</v>
      </c>
      <c r="P33" s="56">
        <v>3261860</v>
      </c>
    </row>
    <row r="34" spans="1:16" ht="15" customHeight="1">
      <c r="A34" s="71"/>
      <c r="B34" s="12">
        <f aca="true" t="shared" si="14" ref="B34:L34">IF(B33=0,"(－)",IF(B33="－","(－)",B33/$B33*100))</f>
        <v>100</v>
      </c>
      <c r="C34" s="12">
        <f t="shared" si="14"/>
        <v>22.604361275278848</v>
      </c>
      <c r="D34" s="13">
        <f t="shared" si="14"/>
        <v>19.998638809490945</v>
      </c>
      <c r="E34" s="14">
        <f t="shared" si="14"/>
        <v>0.0008703264124396799</v>
      </c>
      <c r="F34" s="14">
        <f t="shared" si="14"/>
        <v>24.470445542719016</v>
      </c>
      <c r="G34" s="14" t="str">
        <f t="shared" si="14"/>
        <v>(－)</v>
      </c>
      <c r="H34" s="15">
        <f t="shared" si="14"/>
        <v>44.4699546786224</v>
      </c>
      <c r="I34" s="12">
        <f t="shared" si="14"/>
        <v>26.693415858844194</v>
      </c>
      <c r="J34" s="12">
        <f t="shared" si="14"/>
        <v>2.7715370538859117</v>
      </c>
      <c r="K34" s="12">
        <f t="shared" si="14"/>
        <v>0.973286027031294</v>
      </c>
      <c r="L34" s="12">
        <f t="shared" si="14"/>
        <v>2.4874276998091025</v>
      </c>
      <c r="M34" s="32"/>
      <c r="N34" s="32"/>
      <c r="O34" s="32"/>
      <c r="P34" s="32"/>
    </row>
    <row r="35" spans="1:16" ht="15" customHeight="1">
      <c r="A35" s="71" t="s">
        <v>34</v>
      </c>
      <c r="B35" s="56">
        <v>5573915</v>
      </c>
      <c r="C35" s="56">
        <v>1270605</v>
      </c>
      <c r="D35" s="57">
        <v>1159603</v>
      </c>
      <c r="E35" s="58">
        <v>0</v>
      </c>
      <c r="F35" s="58">
        <v>1239253</v>
      </c>
      <c r="G35" s="58">
        <v>0</v>
      </c>
      <c r="H35" s="59">
        <v>2398856</v>
      </c>
      <c r="I35" s="56">
        <v>1632232</v>
      </c>
      <c r="J35" s="56">
        <v>52660</v>
      </c>
      <c r="K35" s="56">
        <v>100331</v>
      </c>
      <c r="L35" s="56">
        <v>119232</v>
      </c>
      <c r="M35" s="56">
        <v>3222711</v>
      </c>
      <c r="N35" s="56">
        <v>8796627</v>
      </c>
      <c r="O35" s="56">
        <v>5400796</v>
      </c>
      <c r="P35" s="56">
        <v>3395830</v>
      </c>
    </row>
    <row r="36" spans="1:16" ht="15" customHeight="1">
      <c r="A36" s="71"/>
      <c r="B36" s="12">
        <f aca="true" t="shared" si="15" ref="B36:L36">IF(B35=0,"(－)",IF(B35="－","(－)",B35/$B35*100))</f>
        <v>100</v>
      </c>
      <c r="C36" s="12">
        <f t="shared" si="15"/>
        <v>22.795557521060154</v>
      </c>
      <c r="D36" s="13">
        <f t="shared" si="15"/>
        <v>20.804102681867235</v>
      </c>
      <c r="E36" s="14" t="str">
        <f t="shared" si="15"/>
        <v>(－)</v>
      </c>
      <c r="F36" s="14">
        <f t="shared" si="15"/>
        <v>22.233080339402377</v>
      </c>
      <c r="G36" s="14" t="str">
        <f t="shared" si="15"/>
        <v>(－)</v>
      </c>
      <c r="H36" s="15">
        <f t="shared" si="15"/>
        <v>43.03718302126961</v>
      </c>
      <c r="I36" s="12">
        <f t="shared" si="15"/>
        <v>29.283403137651003</v>
      </c>
      <c r="J36" s="12">
        <f t="shared" si="15"/>
        <v>0.9447578587043398</v>
      </c>
      <c r="K36" s="12">
        <f t="shared" si="15"/>
        <v>1.8000095085770056</v>
      </c>
      <c r="L36" s="12">
        <f t="shared" si="15"/>
        <v>2.1391068934492186</v>
      </c>
      <c r="M36" s="32"/>
      <c r="N36" s="32"/>
      <c r="O36" s="32"/>
      <c r="P36" s="32"/>
    </row>
    <row r="37" spans="1:16" ht="15" customHeight="1">
      <c r="A37" s="71" t="s">
        <v>35</v>
      </c>
      <c r="B37" s="56">
        <v>6213894</v>
      </c>
      <c r="C37" s="56">
        <v>1073908</v>
      </c>
      <c r="D37" s="57">
        <v>1521816</v>
      </c>
      <c r="E37" s="58">
        <v>100</v>
      </c>
      <c r="F37" s="58">
        <v>2007739</v>
      </c>
      <c r="G37" s="58">
        <v>0</v>
      </c>
      <c r="H37" s="59">
        <v>3529655</v>
      </c>
      <c r="I37" s="56">
        <v>1348818</v>
      </c>
      <c r="J37" s="56">
        <v>56316</v>
      </c>
      <c r="K37" s="56">
        <v>124020</v>
      </c>
      <c r="L37" s="56">
        <v>81178</v>
      </c>
      <c r="M37" s="56">
        <v>3344569</v>
      </c>
      <c r="N37" s="56">
        <v>9558463</v>
      </c>
      <c r="O37" s="56">
        <v>6497714</v>
      </c>
      <c r="P37" s="56">
        <v>3060749</v>
      </c>
    </row>
    <row r="38" spans="1:16" ht="15" customHeight="1">
      <c r="A38" s="71"/>
      <c r="B38" s="12">
        <f aca="true" t="shared" si="16" ref="B38:L38">IF(B37=0,"(－)",IF(B37="－","(－)",B37/$B37*100))</f>
        <v>100</v>
      </c>
      <c r="C38" s="12">
        <f t="shared" si="16"/>
        <v>17.282367546018648</v>
      </c>
      <c r="D38" s="13">
        <f t="shared" si="16"/>
        <v>24.490536851771207</v>
      </c>
      <c r="E38" s="14">
        <f t="shared" si="16"/>
        <v>0.0016092968434929852</v>
      </c>
      <c r="F38" s="14">
        <f t="shared" si="16"/>
        <v>32.31048035257763</v>
      </c>
      <c r="G38" s="14" t="str">
        <f t="shared" si="16"/>
        <v>(－)</v>
      </c>
      <c r="H38" s="15">
        <f t="shared" si="16"/>
        <v>56.802626501192336</v>
      </c>
      <c r="I38" s="12">
        <f t="shared" si="16"/>
        <v>21.706485498465213</v>
      </c>
      <c r="J38" s="12">
        <f t="shared" si="16"/>
        <v>0.9062916103815096</v>
      </c>
      <c r="K38" s="12">
        <f t="shared" si="16"/>
        <v>1.9958499453000003</v>
      </c>
      <c r="L38" s="12">
        <f t="shared" si="16"/>
        <v>1.3063949916107356</v>
      </c>
      <c r="M38" s="32"/>
      <c r="N38" s="32"/>
      <c r="O38" s="32"/>
      <c r="P38" s="32"/>
    </row>
    <row r="39" spans="1:16" ht="15" customHeight="1">
      <c r="A39" s="71" t="s">
        <v>36</v>
      </c>
      <c r="B39" s="56">
        <v>5348923</v>
      </c>
      <c r="C39" s="56">
        <v>907184</v>
      </c>
      <c r="D39" s="57">
        <v>986429</v>
      </c>
      <c r="E39" s="58">
        <v>0</v>
      </c>
      <c r="F39" s="58">
        <v>1651866</v>
      </c>
      <c r="G39" s="58">
        <v>0</v>
      </c>
      <c r="H39" s="59">
        <v>2638295</v>
      </c>
      <c r="I39" s="56">
        <v>1563748</v>
      </c>
      <c r="J39" s="56">
        <v>27083</v>
      </c>
      <c r="K39" s="56">
        <v>162332</v>
      </c>
      <c r="L39" s="56">
        <v>50281</v>
      </c>
      <c r="M39" s="56">
        <v>3031059</v>
      </c>
      <c r="N39" s="56">
        <v>8379981</v>
      </c>
      <c r="O39" s="56">
        <v>5370316</v>
      </c>
      <c r="P39" s="56">
        <v>3009665</v>
      </c>
    </row>
    <row r="40" spans="1:16" ht="15" customHeight="1">
      <c r="A40" s="71"/>
      <c r="B40" s="12">
        <f aca="true" t="shared" si="17" ref="B40:L40">IF(B39=0,"(－)",IF(B39="－","(－)",B39/$B39*100))</f>
        <v>100</v>
      </c>
      <c r="C40" s="12">
        <f t="shared" si="17"/>
        <v>16.96012449609015</v>
      </c>
      <c r="D40" s="13">
        <f t="shared" si="17"/>
        <v>18.44163769042852</v>
      </c>
      <c r="E40" s="14" t="str">
        <f t="shared" si="17"/>
        <v>(－)</v>
      </c>
      <c r="F40" s="14">
        <f t="shared" si="17"/>
        <v>30.88221685000887</v>
      </c>
      <c r="G40" s="14" t="str">
        <f t="shared" si="17"/>
        <v>(－)</v>
      </c>
      <c r="H40" s="15">
        <f t="shared" si="17"/>
        <v>49.323854540437395</v>
      </c>
      <c r="I40" s="12">
        <f t="shared" si="17"/>
        <v>29.234819794564253</v>
      </c>
      <c r="J40" s="12">
        <f t="shared" si="17"/>
        <v>0.5063262267936929</v>
      </c>
      <c r="K40" s="12">
        <f t="shared" si="17"/>
        <v>3.034853932277582</v>
      </c>
      <c r="L40" s="12">
        <f t="shared" si="17"/>
        <v>0.9400210098369336</v>
      </c>
      <c r="M40" s="32"/>
      <c r="N40" s="32"/>
      <c r="O40" s="32"/>
      <c r="P40" s="32"/>
    </row>
    <row r="41" spans="1:16" ht="15" customHeight="1">
      <c r="A41" s="71" t="s">
        <v>37</v>
      </c>
      <c r="B41" s="56">
        <v>4967500</v>
      </c>
      <c r="C41" s="56">
        <v>815007</v>
      </c>
      <c r="D41" s="57">
        <v>979367</v>
      </c>
      <c r="E41" s="58">
        <v>0</v>
      </c>
      <c r="F41" s="58">
        <v>1572397</v>
      </c>
      <c r="G41" s="58">
        <v>0</v>
      </c>
      <c r="H41" s="59">
        <v>2551764</v>
      </c>
      <c r="I41" s="56">
        <v>1342721</v>
      </c>
      <c r="J41" s="56">
        <v>44840</v>
      </c>
      <c r="K41" s="56">
        <v>136479</v>
      </c>
      <c r="L41" s="56">
        <v>76689</v>
      </c>
      <c r="M41" s="56">
        <v>3005626</v>
      </c>
      <c r="N41" s="56">
        <v>7973126</v>
      </c>
      <c r="O41" s="56">
        <v>5070426</v>
      </c>
      <c r="P41" s="56">
        <v>2902700</v>
      </c>
    </row>
    <row r="42" spans="1:16" ht="15" customHeight="1">
      <c r="A42" s="71"/>
      <c r="B42" s="12">
        <f aca="true" t="shared" si="18" ref="B42:L42">IF(B41=0,"(－)",IF(B41="－","(－)",B41/$B41*100))</f>
        <v>100</v>
      </c>
      <c r="C42" s="12">
        <f t="shared" si="18"/>
        <v>16.406784096628083</v>
      </c>
      <c r="D42" s="13">
        <f t="shared" si="18"/>
        <v>19.71549068948163</v>
      </c>
      <c r="E42" s="14" t="str">
        <f t="shared" si="18"/>
        <v>(－)</v>
      </c>
      <c r="F42" s="14">
        <f t="shared" si="18"/>
        <v>31.653688978359334</v>
      </c>
      <c r="G42" s="14" t="str">
        <f t="shared" si="18"/>
        <v>(－)</v>
      </c>
      <c r="H42" s="15">
        <f t="shared" si="18"/>
        <v>51.36917966784097</v>
      </c>
      <c r="I42" s="12">
        <f t="shared" si="18"/>
        <v>27.030115752390536</v>
      </c>
      <c r="J42" s="12">
        <f t="shared" si="18"/>
        <v>0.9026673376950176</v>
      </c>
      <c r="K42" s="12">
        <f t="shared" si="18"/>
        <v>2.747438349270257</v>
      </c>
      <c r="L42" s="12">
        <f t="shared" si="18"/>
        <v>1.5438147961751385</v>
      </c>
      <c r="M42" s="32"/>
      <c r="N42" s="32"/>
      <c r="O42" s="32"/>
      <c r="P42" s="32"/>
    </row>
    <row r="43" spans="1:16" ht="15" customHeight="1">
      <c r="A43" s="71" t="s">
        <v>38</v>
      </c>
      <c r="B43" s="27">
        <f>C43+H43+SUM(I43:L43)</f>
        <v>4813470.009000001</v>
      </c>
      <c r="C43" s="56">
        <v>840197.585</v>
      </c>
      <c r="D43" s="57">
        <v>991466.781</v>
      </c>
      <c r="E43" s="58">
        <v>0</v>
      </c>
      <c r="F43" s="58">
        <v>1237501.049</v>
      </c>
      <c r="G43" s="58">
        <v>0</v>
      </c>
      <c r="H43" s="59">
        <f>SUM(D43:G43)</f>
        <v>2228967.83</v>
      </c>
      <c r="I43" s="56">
        <v>1511586.262</v>
      </c>
      <c r="J43" s="56">
        <v>69839.405</v>
      </c>
      <c r="K43" s="56">
        <v>93519.986</v>
      </c>
      <c r="L43" s="56">
        <v>69358.941</v>
      </c>
      <c r="M43" s="56">
        <v>2803391.67</v>
      </c>
      <c r="N43" s="27">
        <f>B43+M43</f>
        <v>7616861.6790000005</v>
      </c>
      <c r="O43" s="27">
        <v>4632310.22</v>
      </c>
      <c r="P43" s="56">
        <f>N43-O43</f>
        <v>2984551.4590000007</v>
      </c>
    </row>
    <row r="44" spans="1:16" ht="15" customHeight="1">
      <c r="A44" s="71"/>
      <c r="B44" s="21">
        <f aca="true" t="shared" si="19" ref="B44:L44">IF(B43=0,"(－)",IF(B43="－","(－)",B43/$B43*100))</f>
        <v>100</v>
      </c>
      <c r="C44" s="12">
        <f t="shared" si="19"/>
        <v>17.455132854864328</v>
      </c>
      <c r="D44" s="13">
        <f t="shared" si="19"/>
        <v>20.597755447654226</v>
      </c>
      <c r="E44" s="14" t="str">
        <f t="shared" si="19"/>
        <v>(－)</v>
      </c>
      <c r="F44" s="14">
        <f t="shared" si="19"/>
        <v>25.70912557232472</v>
      </c>
      <c r="G44" s="14" t="str">
        <f t="shared" si="19"/>
        <v>(－)</v>
      </c>
      <c r="H44" s="15">
        <f t="shared" si="19"/>
        <v>46.306881019978945</v>
      </c>
      <c r="I44" s="12">
        <f t="shared" si="19"/>
        <v>31.4032550150662</v>
      </c>
      <c r="J44" s="12">
        <f t="shared" si="19"/>
        <v>1.4509159685095692</v>
      </c>
      <c r="K44" s="12">
        <f t="shared" si="19"/>
        <v>1.9428808286982304</v>
      </c>
      <c r="L44" s="12">
        <f t="shared" si="19"/>
        <v>1.440934312882721</v>
      </c>
      <c r="M44" s="32"/>
      <c r="N44" s="33"/>
      <c r="O44" s="33"/>
      <c r="P44" s="32"/>
    </row>
    <row r="45" spans="1:16" ht="15" customHeight="1">
      <c r="A45" s="71" t="s">
        <v>41</v>
      </c>
      <c r="B45" s="27">
        <v>4785316.132</v>
      </c>
      <c r="C45" s="56">
        <v>796350.063</v>
      </c>
      <c r="D45" s="57">
        <v>1069870.47</v>
      </c>
      <c r="E45" s="58">
        <v>0</v>
      </c>
      <c r="F45" s="58">
        <v>1485421.841</v>
      </c>
      <c r="G45" s="58">
        <v>0</v>
      </c>
      <c r="H45" s="59">
        <v>2555292.3109999998</v>
      </c>
      <c r="I45" s="56">
        <v>1197845.078</v>
      </c>
      <c r="J45" s="56">
        <v>70417.299</v>
      </c>
      <c r="K45" s="56">
        <v>78395.576</v>
      </c>
      <c r="L45" s="56">
        <v>87015.805</v>
      </c>
      <c r="M45" s="56">
        <v>2962729.715</v>
      </c>
      <c r="N45" s="27">
        <v>7748045.847</v>
      </c>
      <c r="O45" s="27">
        <v>4975679.573</v>
      </c>
      <c r="P45" s="56">
        <v>2772366.274</v>
      </c>
    </row>
    <row r="46" spans="1:16" ht="15" customHeight="1">
      <c r="A46" s="71"/>
      <c r="B46" s="21">
        <f aca="true" t="shared" si="20" ref="B46:L46">IF(B45=0,"(－)",IF(B45="－","(－)",B45/$B45*100))</f>
        <v>100</v>
      </c>
      <c r="C46" s="12">
        <f t="shared" si="20"/>
        <v>16.641535084269744</v>
      </c>
      <c r="D46" s="13">
        <f t="shared" si="20"/>
        <v>22.35736240800569</v>
      </c>
      <c r="E46" s="14" t="str">
        <f t="shared" si="20"/>
        <v>(－)</v>
      </c>
      <c r="F46" s="14">
        <f t="shared" si="20"/>
        <v>31.041247851250635</v>
      </c>
      <c r="G46" s="14" t="str">
        <f t="shared" si="20"/>
        <v>(－)</v>
      </c>
      <c r="H46" s="15">
        <f t="shared" si="20"/>
        <v>53.398610259256316</v>
      </c>
      <c r="I46" s="12">
        <f t="shared" si="20"/>
        <v>25.03168118799638</v>
      </c>
      <c r="J46" s="12">
        <f t="shared" si="20"/>
        <v>1.4715286734999766</v>
      </c>
      <c r="K46" s="12">
        <f t="shared" si="20"/>
        <v>1.6382528100026474</v>
      </c>
      <c r="L46" s="12">
        <f t="shared" si="20"/>
        <v>1.8183919849749226</v>
      </c>
      <c r="M46" s="32"/>
      <c r="N46" s="33"/>
      <c r="O46" s="33"/>
      <c r="P46" s="32"/>
    </row>
    <row r="47" spans="1:16" ht="15" customHeight="1">
      <c r="A47" s="71" t="s">
        <v>46</v>
      </c>
      <c r="B47" s="27">
        <v>4009405.842</v>
      </c>
      <c r="C47" s="56">
        <v>696861.951</v>
      </c>
      <c r="D47" s="57">
        <v>821497.897</v>
      </c>
      <c r="E47" s="58">
        <v>0</v>
      </c>
      <c r="F47" s="58">
        <v>1177051.306</v>
      </c>
      <c r="G47" s="58">
        <v>0</v>
      </c>
      <c r="H47" s="59">
        <f>SUM(D47:G47)</f>
        <v>1998549.2030000002</v>
      </c>
      <c r="I47" s="56">
        <v>1125812.908</v>
      </c>
      <c r="J47" s="56">
        <v>45871.031</v>
      </c>
      <c r="K47" s="56">
        <v>79265.227</v>
      </c>
      <c r="L47" s="56">
        <v>63045.522</v>
      </c>
      <c r="M47" s="56">
        <v>2730598.565</v>
      </c>
      <c r="N47" s="27">
        <v>6740004.407</v>
      </c>
      <c r="O47" s="27">
        <v>3874285.155</v>
      </c>
      <c r="P47" s="56">
        <f>N47-O47</f>
        <v>2865719.252</v>
      </c>
    </row>
    <row r="48" spans="1:16" ht="15" customHeight="1">
      <c r="A48" s="71"/>
      <c r="B48" s="21">
        <f aca="true" t="shared" si="21" ref="B48:L48">IF(B47=0,"(－)",IF(B47="－","(－)",B47/$B47*100))</f>
        <v>100</v>
      </c>
      <c r="C48" s="12">
        <f t="shared" si="21"/>
        <v>17.380678795349546</v>
      </c>
      <c r="D48" s="13">
        <f t="shared" si="21"/>
        <v>20.489267721279486</v>
      </c>
      <c r="E48" s="14" t="str">
        <f t="shared" si="21"/>
        <v>(－)</v>
      </c>
      <c r="F48" s="14">
        <f t="shared" si="21"/>
        <v>29.35725023568218</v>
      </c>
      <c r="G48" s="14" t="str">
        <f t="shared" si="21"/>
        <v>(－)</v>
      </c>
      <c r="H48" s="15">
        <f t="shared" si="21"/>
        <v>49.84651795696167</v>
      </c>
      <c r="I48" s="12">
        <f t="shared" si="21"/>
        <v>28.07929534612575</v>
      </c>
      <c r="J48" s="12">
        <f t="shared" si="21"/>
        <v>1.1440855031307655</v>
      </c>
      <c r="K48" s="12">
        <f t="shared" si="21"/>
        <v>1.9769818801994952</v>
      </c>
      <c r="L48" s="12">
        <f t="shared" si="21"/>
        <v>1.572440518232776</v>
      </c>
      <c r="M48" s="32"/>
      <c r="N48" s="33"/>
      <c r="O48" s="33"/>
      <c r="P48" s="32"/>
    </row>
    <row r="49" spans="1:16" ht="15" customHeight="1">
      <c r="A49" s="71" t="s">
        <v>47</v>
      </c>
      <c r="B49" s="27">
        <v>3857830</v>
      </c>
      <c r="C49" s="56">
        <v>640662</v>
      </c>
      <c r="D49" s="57">
        <v>833243</v>
      </c>
      <c r="E49" s="58">
        <v>0</v>
      </c>
      <c r="F49" s="58">
        <v>1241824</v>
      </c>
      <c r="G49" s="58">
        <v>0</v>
      </c>
      <c r="H49" s="59">
        <f>SUM(D49:G49)</f>
        <v>2075067</v>
      </c>
      <c r="I49" s="56">
        <v>781383</v>
      </c>
      <c r="J49" s="56">
        <v>71700</v>
      </c>
      <c r="K49" s="56">
        <v>79129</v>
      </c>
      <c r="L49" s="56">
        <v>209888</v>
      </c>
      <c r="M49" s="56">
        <v>2731407</v>
      </c>
      <c r="N49" s="27">
        <v>6589237</v>
      </c>
      <c r="O49" s="27">
        <v>4002395</v>
      </c>
      <c r="P49" s="56">
        <f>N49-O49</f>
        <v>2586842</v>
      </c>
    </row>
    <row r="50" spans="1:16" ht="15" customHeight="1">
      <c r="A50" s="71"/>
      <c r="B50" s="21">
        <f aca="true" t="shared" si="22" ref="B50:L50">IF(B49=0,"(－)",IF(B49="－","(－)",B49/$B49*100))</f>
        <v>100</v>
      </c>
      <c r="C50" s="12">
        <f t="shared" si="22"/>
        <v>16.606797085408118</v>
      </c>
      <c r="D50" s="13">
        <f t="shared" si="22"/>
        <v>21.598748519245277</v>
      </c>
      <c r="E50" s="14" t="str">
        <f t="shared" si="22"/>
        <v>(－)</v>
      </c>
      <c r="F50" s="14">
        <f t="shared" si="22"/>
        <v>32.18970250114702</v>
      </c>
      <c r="G50" s="14" t="str">
        <f t="shared" si="22"/>
        <v>(－)</v>
      </c>
      <c r="H50" s="15">
        <f t="shared" si="22"/>
        <v>53.788451020392294</v>
      </c>
      <c r="I50" s="12">
        <f t="shared" si="22"/>
        <v>20.25446948154792</v>
      </c>
      <c r="J50" s="12">
        <f t="shared" si="22"/>
        <v>1.8585577902603276</v>
      </c>
      <c r="K50" s="12">
        <f t="shared" si="22"/>
        <v>2.051127188082419</v>
      </c>
      <c r="L50" s="12">
        <f t="shared" si="22"/>
        <v>5.440571513000832</v>
      </c>
      <c r="M50" s="32"/>
      <c r="N50" s="33"/>
      <c r="O50" s="33"/>
      <c r="P50" s="32"/>
    </row>
    <row r="51" spans="1:16" ht="15" customHeight="1">
      <c r="A51" s="71" t="s">
        <v>52</v>
      </c>
      <c r="B51" s="27">
        <v>3990717.747</v>
      </c>
      <c r="C51" s="56">
        <v>685293.029</v>
      </c>
      <c r="D51" s="57">
        <v>866892.696</v>
      </c>
      <c r="E51" s="58">
        <v>0</v>
      </c>
      <c r="F51" s="58">
        <v>1041824.654</v>
      </c>
      <c r="G51" s="58">
        <v>0</v>
      </c>
      <c r="H51" s="59">
        <v>1908717.35</v>
      </c>
      <c r="I51" s="56">
        <v>963695.624</v>
      </c>
      <c r="J51" s="56">
        <v>94583.889</v>
      </c>
      <c r="K51" s="56">
        <v>87271.614</v>
      </c>
      <c r="L51" s="56">
        <v>251156.241</v>
      </c>
      <c r="M51" s="56">
        <v>2561966.013</v>
      </c>
      <c r="N51" s="27">
        <v>6552683.76</v>
      </c>
      <c r="O51" s="27">
        <v>3806737.279</v>
      </c>
      <c r="P51" s="56">
        <v>2745946.4809999997</v>
      </c>
    </row>
    <row r="52" spans="1:16" ht="15" customHeight="1">
      <c r="A52" s="71"/>
      <c r="B52" s="21">
        <f aca="true" t="shared" si="23" ref="B52:L52">IF(B51=0,"(－)",IF(B51="－","(－)",B51/$B51*100))</f>
        <v>100</v>
      </c>
      <c r="C52" s="12">
        <f t="shared" si="23"/>
        <v>17.172174842862923</v>
      </c>
      <c r="D52" s="13">
        <f t="shared" si="23"/>
        <v>21.722726360481943</v>
      </c>
      <c r="E52" s="14" t="str">
        <f t="shared" si="23"/>
        <v>(－)</v>
      </c>
      <c r="F52" s="14">
        <f t="shared" si="23"/>
        <v>26.106197432358773</v>
      </c>
      <c r="G52" s="14" t="str">
        <f t="shared" si="23"/>
        <v>(－)</v>
      </c>
      <c r="H52" s="15">
        <f t="shared" si="23"/>
        <v>47.82892379284072</v>
      </c>
      <c r="I52" s="12">
        <f t="shared" si="23"/>
        <v>24.148428555851957</v>
      </c>
      <c r="J52" s="12">
        <f t="shared" si="23"/>
        <v>2.370097185427431</v>
      </c>
      <c r="K52" s="12">
        <f t="shared" si="23"/>
        <v>2.186865108804198</v>
      </c>
      <c r="L52" s="12">
        <f t="shared" si="23"/>
        <v>6.2935105142127705</v>
      </c>
      <c r="M52" s="32"/>
      <c r="N52" s="33"/>
      <c r="O52" s="33"/>
      <c r="P52" s="32"/>
    </row>
    <row r="53" spans="1:16" ht="15" customHeight="1">
      <c r="A53" s="71" t="s">
        <v>54</v>
      </c>
      <c r="B53" s="27">
        <v>4216390.303</v>
      </c>
      <c r="C53" s="27">
        <v>650046.424</v>
      </c>
      <c r="D53" s="28">
        <v>1053381.2179999999</v>
      </c>
      <c r="E53" s="29">
        <v>0</v>
      </c>
      <c r="F53" s="29">
        <v>1209460.2219999998</v>
      </c>
      <c r="G53" s="29">
        <v>0</v>
      </c>
      <c r="H53" s="30">
        <v>2262841.44</v>
      </c>
      <c r="I53" s="27">
        <v>883805.488</v>
      </c>
      <c r="J53" s="27">
        <v>118068.59199999999</v>
      </c>
      <c r="K53" s="27">
        <v>90688.14199999999</v>
      </c>
      <c r="L53" s="27">
        <v>210940.217</v>
      </c>
      <c r="M53" s="27">
        <v>2743497.4809999997</v>
      </c>
      <c r="N53" s="27">
        <v>6959887.784</v>
      </c>
      <c r="O53" s="27">
        <v>4316169.404999999</v>
      </c>
      <c r="P53" s="27">
        <v>2643718.3790000007</v>
      </c>
    </row>
    <row r="54" spans="1:16" ht="15" customHeight="1">
      <c r="A54" s="71"/>
      <c r="B54" s="21">
        <f aca="true" t="shared" si="24" ref="B54:L54">IF(B53=0,"(－)",IF(B53="－","(－)",B53/$B53*100))</f>
        <v>100</v>
      </c>
      <c r="C54" s="12">
        <f t="shared" si="24"/>
        <v>15.417131178237604</v>
      </c>
      <c r="D54" s="13">
        <f t="shared" si="24"/>
        <v>24.983010165128913</v>
      </c>
      <c r="E54" s="14" t="str">
        <f t="shared" si="24"/>
        <v>(－)</v>
      </c>
      <c r="F54" s="14">
        <f t="shared" si="24"/>
        <v>28.68473113457874</v>
      </c>
      <c r="G54" s="14" t="str">
        <f t="shared" si="24"/>
        <v>(－)</v>
      </c>
      <c r="H54" s="15">
        <f t="shared" si="24"/>
        <v>53.66774129970766</v>
      </c>
      <c r="I54" s="12">
        <f t="shared" si="24"/>
        <v>20.961187757479767</v>
      </c>
      <c r="J54" s="12">
        <f t="shared" si="24"/>
        <v>2.8002291893137388</v>
      </c>
      <c r="K54" s="12">
        <f t="shared" si="24"/>
        <v>2.150847893172379</v>
      </c>
      <c r="L54" s="12">
        <f t="shared" si="24"/>
        <v>5.002862682088851</v>
      </c>
      <c r="M54" s="32"/>
      <c r="N54" s="33"/>
      <c r="O54" s="33"/>
      <c r="P54" s="32"/>
    </row>
    <row r="55" spans="1:16" ht="15" customHeight="1">
      <c r="A55" s="71" t="s">
        <v>55</v>
      </c>
      <c r="B55" s="27">
        <v>3876500.912</v>
      </c>
      <c r="C55" s="27">
        <v>637126.4169999999</v>
      </c>
      <c r="D55" s="27">
        <v>698077.85</v>
      </c>
      <c r="E55" s="27">
        <v>198</v>
      </c>
      <c r="F55" s="27">
        <v>1096301.077</v>
      </c>
      <c r="G55" s="27">
        <v>0</v>
      </c>
      <c r="H55" s="27">
        <v>1794576.9270000001</v>
      </c>
      <c r="I55" s="27">
        <v>935907.434</v>
      </c>
      <c r="J55" s="27">
        <v>77689.04000000001</v>
      </c>
      <c r="K55" s="27">
        <v>124788.533</v>
      </c>
      <c r="L55" s="27">
        <v>306412.561</v>
      </c>
      <c r="M55" s="27">
        <v>2642578.7150000003</v>
      </c>
      <c r="N55" s="27">
        <v>6519079.627</v>
      </c>
      <c r="O55" s="27">
        <v>3571427.376</v>
      </c>
      <c r="P55" s="27">
        <v>2947652.251</v>
      </c>
    </row>
    <row r="56" spans="1:16" ht="15" customHeight="1">
      <c r="A56" s="71"/>
      <c r="B56" s="21">
        <v>100</v>
      </c>
      <c r="C56" s="12">
        <v>16.43560601334382</v>
      </c>
      <c r="D56" s="13">
        <v>18.007937205407266</v>
      </c>
      <c r="E56" s="14">
        <v>0.005107699043409899</v>
      </c>
      <c r="F56" s="14">
        <v>28.280686678192634</v>
      </c>
      <c r="G56" s="14" t="s">
        <v>60</v>
      </c>
      <c r="H56" s="15">
        <v>46.29373158264332</v>
      </c>
      <c r="I56" s="12">
        <v>24.14309851192936</v>
      </c>
      <c r="J56" s="12">
        <v>2.0041021984415828</v>
      </c>
      <c r="K56" s="12">
        <v>3.219102376932447</v>
      </c>
      <c r="L56" s="12">
        <v>7.90435931670948</v>
      </c>
      <c r="M56" s="32"/>
      <c r="N56" s="33"/>
      <c r="O56" s="33"/>
      <c r="P56" s="32"/>
    </row>
    <row r="57" spans="1:16" ht="15" customHeight="1">
      <c r="A57" s="71" t="s">
        <v>63</v>
      </c>
      <c r="B57" s="27">
        <v>3398174</v>
      </c>
      <c r="C57" s="27">
        <v>641004</v>
      </c>
      <c r="D57" s="28">
        <v>601700</v>
      </c>
      <c r="E57" s="29">
        <v>0</v>
      </c>
      <c r="F57" s="29">
        <v>962163</v>
      </c>
      <c r="G57" s="29">
        <v>0</v>
      </c>
      <c r="H57" s="30">
        <f>SUM(D57:G57)</f>
        <v>1563863</v>
      </c>
      <c r="I57" s="27">
        <v>807110</v>
      </c>
      <c r="J57" s="27">
        <v>25472</v>
      </c>
      <c r="K57" s="27">
        <v>94594</v>
      </c>
      <c r="L57" s="27">
        <v>266130</v>
      </c>
      <c r="M57" s="27">
        <v>2843694</v>
      </c>
      <c r="N57" s="27">
        <f>B57+M57-1</f>
        <v>6241867</v>
      </c>
      <c r="O57" s="27">
        <v>3390145</v>
      </c>
      <c r="P57" s="27">
        <f>N57-O57</f>
        <v>2851722</v>
      </c>
    </row>
    <row r="58" spans="1:16" ht="15" customHeight="1">
      <c r="A58" s="71"/>
      <c r="B58" s="21">
        <f aca="true" t="shared" si="25" ref="B58:L58">IF(B57=0,"(－)",IF(B57="－","(－)",B57/$B57*100))</f>
        <v>100</v>
      </c>
      <c r="C58" s="12">
        <f t="shared" si="25"/>
        <v>18.863189465871965</v>
      </c>
      <c r="D58" s="13">
        <f t="shared" si="25"/>
        <v>17.7065682922652</v>
      </c>
      <c r="E58" s="14" t="str">
        <f t="shared" si="25"/>
        <v>(－)</v>
      </c>
      <c r="F58" s="14">
        <f t="shared" si="25"/>
        <v>28.314118111668208</v>
      </c>
      <c r="G58" s="14" t="str">
        <f t="shared" si="25"/>
        <v>(－)</v>
      </c>
      <c r="H58" s="15">
        <f t="shared" si="25"/>
        <v>46.02068640393341</v>
      </c>
      <c r="I58" s="12">
        <f t="shared" si="25"/>
        <v>23.751285249077885</v>
      </c>
      <c r="J58" s="12">
        <f t="shared" si="25"/>
        <v>0.7495790386248615</v>
      </c>
      <c r="K58" s="12">
        <f t="shared" si="25"/>
        <v>2.7836714659108095</v>
      </c>
      <c r="L58" s="12">
        <f t="shared" si="25"/>
        <v>7.831558949012028</v>
      </c>
      <c r="M58" s="32"/>
      <c r="N58" s="33"/>
      <c r="O58" s="33"/>
      <c r="P58" s="32"/>
    </row>
    <row r="59" spans="1:16" ht="15" customHeight="1">
      <c r="A59" s="71" t="s">
        <v>67</v>
      </c>
      <c r="B59" s="27">
        <v>3791720.146</v>
      </c>
      <c r="C59" s="27">
        <v>607578.708</v>
      </c>
      <c r="D59" s="28">
        <v>643899.32</v>
      </c>
      <c r="E59" s="29">
        <v>0</v>
      </c>
      <c r="F59" s="29">
        <v>1319499.502</v>
      </c>
      <c r="G59" s="29">
        <v>0</v>
      </c>
      <c r="H59" s="30">
        <v>1963398.822</v>
      </c>
      <c r="I59" s="27">
        <v>851275.049</v>
      </c>
      <c r="J59" s="27">
        <v>38869.61</v>
      </c>
      <c r="K59" s="27">
        <v>82251.96</v>
      </c>
      <c r="L59" s="27">
        <v>248345.997</v>
      </c>
      <c r="M59" s="27">
        <v>2793079.267</v>
      </c>
      <c r="N59" s="27">
        <v>6584799.413</v>
      </c>
      <c r="O59" s="27">
        <v>3542912.646</v>
      </c>
      <c r="P59" s="27">
        <f>N59-O59</f>
        <v>3041886.7669999995</v>
      </c>
    </row>
    <row r="60" spans="1:16" ht="15" customHeight="1">
      <c r="A60" s="71"/>
      <c r="B60" s="21">
        <f aca="true" t="shared" si="26" ref="B60:L60">IF(B59=0,"(－)",IF(B59="－","(－)",B59/$B59*100))</f>
        <v>100</v>
      </c>
      <c r="C60" s="12">
        <f t="shared" si="26"/>
        <v>16.023827830251477</v>
      </c>
      <c r="D60" s="13">
        <f t="shared" si="26"/>
        <v>16.98172057026067</v>
      </c>
      <c r="E60" s="14" t="str">
        <f t="shared" si="26"/>
        <v>(－)</v>
      </c>
      <c r="F60" s="14">
        <f t="shared" si="26"/>
        <v>34.799496038545456</v>
      </c>
      <c r="G60" s="14" t="str">
        <f t="shared" si="26"/>
        <v>(－)</v>
      </c>
      <c r="H60" s="15">
        <f t="shared" si="26"/>
        <v>51.781216608806126</v>
      </c>
      <c r="I60" s="12">
        <f t="shared" si="26"/>
        <v>22.450893426247074</v>
      </c>
      <c r="J60" s="12">
        <f t="shared" si="26"/>
        <v>1.0251181127121083</v>
      </c>
      <c r="K60" s="12">
        <f t="shared" si="26"/>
        <v>2.169251865456634</v>
      </c>
      <c r="L60" s="12">
        <f t="shared" si="26"/>
        <v>6.549692156526575</v>
      </c>
      <c r="M60" s="32"/>
      <c r="N60" s="33"/>
      <c r="O60" s="33"/>
      <c r="P60" s="32"/>
    </row>
    <row r="61" spans="1:16" ht="15" customHeight="1">
      <c r="A61" s="71" t="s">
        <v>71</v>
      </c>
      <c r="B61" s="27">
        <v>3746061.161</v>
      </c>
      <c r="C61" s="27">
        <v>574208.089</v>
      </c>
      <c r="D61" s="28">
        <v>818397.708</v>
      </c>
      <c r="E61" s="29">
        <v>0</v>
      </c>
      <c r="F61" s="29">
        <v>1086550.042</v>
      </c>
      <c r="G61" s="29">
        <v>0</v>
      </c>
      <c r="H61" s="30">
        <v>1904947.75</v>
      </c>
      <c r="I61" s="27">
        <v>943914.506</v>
      </c>
      <c r="J61" s="27">
        <v>57722.679</v>
      </c>
      <c r="K61" s="27">
        <v>72626.41</v>
      </c>
      <c r="L61" s="27">
        <v>192641.727</v>
      </c>
      <c r="M61" s="27">
        <v>2997714.443</v>
      </c>
      <c r="N61" s="27">
        <v>6743775.604</v>
      </c>
      <c r="O61" s="27">
        <v>3947333.097</v>
      </c>
      <c r="P61" s="27">
        <v>2796442.507</v>
      </c>
    </row>
    <row r="62" spans="1:16" ht="15" customHeight="1">
      <c r="A62" s="71"/>
      <c r="B62" s="21">
        <f aca="true" t="shared" si="27" ref="B62:L62">IF(B61=0,"(－)",IF(B61="－","(－)",B61/$B61*100))</f>
        <v>100</v>
      </c>
      <c r="C62" s="12">
        <f t="shared" si="27"/>
        <v>15.32831591160452</v>
      </c>
      <c r="D62" s="13">
        <f t="shared" si="27"/>
        <v>21.846885911001284</v>
      </c>
      <c r="E62" s="14" t="str">
        <f t="shared" si="27"/>
        <v>(－)</v>
      </c>
      <c r="F62" s="14">
        <f t="shared" si="27"/>
        <v>29.005133533643342</v>
      </c>
      <c r="G62" s="14" t="str">
        <f t="shared" si="27"/>
        <v>(－)</v>
      </c>
      <c r="H62" s="15">
        <f t="shared" si="27"/>
        <v>50.852019444644625</v>
      </c>
      <c r="I62" s="12">
        <f t="shared" si="27"/>
        <v>25.197519886408497</v>
      </c>
      <c r="J62" s="12">
        <f t="shared" si="27"/>
        <v>1.5408899246212815</v>
      </c>
      <c r="K62" s="12">
        <f t="shared" si="27"/>
        <v>1.938740636594748</v>
      </c>
      <c r="L62" s="12">
        <f t="shared" si="27"/>
        <v>5.142514196126335</v>
      </c>
      <c r="M62" s="32"/>
      <c r="N62" s="33"/>
      <c r="O62" s="33"/>
      <c r="P62" s="32"/>
    </row>
    <row r="63" spans="1:16" ht="13.5">
      <c r="A63" s="71" t="s">
        <v>77</v>
      </c>
      <c r="B63" s="27">
        <v>3171161.246</v>
      </c>
      <c r="C63" s="27">
        <v>569970.625</v>
      </c>
      <c r="D63" s="28">
        <v>575575.639</v>
      </c>
      <c r="E63" s="29">
        <v>0</v>
      </c>
      <c r="F63" s="29">
        <v>753045.843</v>
      </c>
      <c r="G63" s="29">
        <v>0</v>
      </c>
      <c r="H63" s="30">
        <v>1328621.482</v>
      </c>
      <c r="I63" s="27">
        <v>980321.498</v>
      </c>
      <c r="J63" s="27">
        <v>46707.577</v>
      </c>
      <c r="K63" s="27">
        <v>69313.78</v>
      </c>
      <c r="L63" s="27">
        <v>176226.284</v>
      </c>
      <c r="M63" s="27">
        <v>2772017.591</v>
      </c>
      <c r="N63" s="27">
        <v>5943178.837</v>
      </c>
      <c r="O63" s="27">
        <v>3108834.707</v>
      </c>
      <c r="P63" s="27">
        <f>N63-O63</f>
        <v>2834344.1300000004</v>
      </c>
    </row>
    <row r="64" spans="1:16" ht="13.5">
      <c r="A64" s="71"/>
      <c r="B64" s="21">
        <f aca="true" t="shared" si="28" ref="B64:L64">IF(B63=0,"(－)",IF(B63="－","(－)",B63/$B63*100))</f>
        <v>100</v>
      </c>
      <c r="C64" s="12">
        <f t="shared" si="28"/>
        <v>17.973561758139624</v>
      </c>
      <c r="D64" s="13">
        <f t="shared" si="28"/>
        <v>18.15031133235538</v>
      </c>
      <c r="E64" s="14" t="str">
        <f t="shared" si="28"/>
        <v>(－)</v>
      </c>
      <c r="F64" s="14">
        <f t="shared" si="28"/>
        <v>23.746690394563434</v>
      </c>
      <c r="G64" s="14" t="str">
        <f t="shared" si="28"/>
        <v>(－)</v>
      </c>
      <c r="H64" s="15">
        <f t="shared" si="28"/>
        <v>41.897001726918816</v>
      </c>
      <c r="I64" s="12">
        <f t="shared" si="28"/>
        <v>30.91364399197757</v>
      </c>
      <c r="J64" s="12">
        <f t="shared" si="28"/>
        <v>1.4728855891170916</v>
      </c>
      <c r="K64" s="12">
        <f t="shared" si="28"/>
        <v>2.185753880772545</v>
      </c>
      <c r="L64" s="12">
        <f t="shared" si="28"/>
        <v>5.557153053074364</v>
      </c>
      <c r="M64" s="32"/>
      <c r="N64" s="33"/>
      <c r="O64" s="33"/>
      <c r="P64" s="32"/>
    </row>
    <row r="65" spans="1:16" ht="13.5">
      <c r="A65" s="75" t="s">
        <v>79</v>
      </c>
      <c r="B65" s="60">
        <v>3218347.765</v>
      </c>
      <c r="C65" s="60">
        <v>561469.706</v>
      </c>
      <c r="D65" s="60">
        <v>680901.129</v>
      </c>
      <c r="E65" s="60">
        <v>0</v>
      </c>
      <c r="F65" s="60">
        <v>829676.148</v>
      </c>
      <c r="G65" s="61">
        <v>0</v>
      </c>
      <c r="H65" s="60">
        <v>1510577.277</v>
      </c>
      <c r="I65" s="60">
        <v>865513.784</v>
      </c>
      <c r="J65" s="60">
        <v>37097.321</v>
      </c>
      <c r="K65" s="60">
        <v>66286.362</v>
      </c>
      <c r="L65" s="60">
        <v>177403.315</v>
      </c>
      <c r="M65" s="60">
        <v>2806206.084</v>
      </c>
      <c r="N65" s="60">
        <v>6024553.849</v>
      </c>
      <c r="O65" s="60">
        <v>3087869.5</v>
      </c>
      <c r="P65" s="60">
        <f>N65-O65</f>
        <v>2936684.3490000004</v>
      </c>
    </row>
    <row r="66" spans="1:16" ht="13.5">
      <c r="A66" s="76"/>
      <c r="B66" s="40">
        <f aca="true" t="shared" si="29" ref="B66:L66">IF(B65=0,"(－)",IF(B65="－","(－)",B65/$B65*100))</f>
        <v>100</v>
      </c>
      <c r="C66" s="40">
        <f t="shared" si="29"/>
        <v>17.445899169321123</v>
      </c>
      <c r="D66" s="40">
        <f t="shared" si="29"/>
        <v>21.156853724911233</v>
      </c>
      <c r="E66" s="40" t="str">
        <f t="shared" si="29"/>
        <v>(－)</v>
      </c>
      <c r="F66" s="40">
        <f t="shared" si="29"/>
        <v>25.779567920622153</v>
      </c>
      <c r="G66" s="40" t="str">
        <f t="shared" si="29"/>
        <v>(－)</v>
      </c>
      <c r="H66" s="40">
        <f t="shared" si="29"/>
        <v>46.936421645533386</v>
      </c>
      <c r="I66" s="40">
        <f t="shared" si="29"/>
        <v>26.89310935917455</v>
      </c>
      <c r="J66" s="40">
        <f t="shared" si="29"/>
        <v>1.1526821744821603</v>
      </c>
      <c r="K66" s="40">
        <f t="shared" si="29"/>
        <v>2.059639505738746</v>
      </c>
      <c r="L66" s="40">
        <f t="shared" si="29"/>
        <v>5.5122481457500285</v>
      </c>
      <c r="M66" s="62"/>
      <c r="N66" s="62"/>
      <c r="O66" s="62"/>
      <c r="P66" s="62"/>
    </row>
    <row r="67" spans="1:16" ht="13.5">
      <c r="A67" s="75" t="s">
        <v>85</v>
      </c>
      <c r="B67" s="60">
        <v>3234497</v>
      </c>
      <c r="C67" s="60">
        <v>572870</v>
      </c>
      <c r="D67" s="60">
        <v>555199</v>
      </c>
      <c r="E67" s="60">
        <v>0</v>
      </c>
      <c r="F67" s="60">
        <v>885408</v>
      </c>
      <c r="G67" s="67">
        <v>0</v>
      </c>
      <c r="H67" s="68">
        <v>1440606</v>
      </c>
      <c r="I67" s="60">
        <v>961277</v>
      </c>
      <c r="J67" s="60">
        <v>29023</v>
      </c>
      <c r="K67" s="60">
        <v>70170</v>
      </c>
      <c r="L67" s="60">
        <v>160552</v>
      </c>
      <c r="M67" s="60">
        <v>2935489</v>
      </c>
      <c r="N67" s="60">
        <v>6169986</v>
      </c>
      <c r="O67" s="60">
        <v>2932193</v>
      </c>
      <c r="P67" s="60">
        <f>N67-O67</f>
        <v>3237793</v>
      </c>
    </row>
    <row r="68" spans="1:16" ht="13.5">
      <c r="A68" s="76"/>
      <c r="B68" s="40">
        <f aca="true" t="shared" si="30" ref="B68:L68">IF(B67=0,"(－)",IF(B67="－","(－)",B67/$B67*100))</f>
        <v>100</v>
      </c>
      <c r="C68" s="40">
        <f t="shared" si="30"/>
        <v>17.711254640211447</v>
      </c>
      <c r="D68" s="40">
        <f t="shared" si="30"/>
        <v>17.164925489187343</v>
      </c>
      <c r="E68" s="40" t="str">
        <f t="shared" si="30"/>
        <v>(－)</v>
      </c>
      <c r="F68" s="40">
        <f t="shared" si="30"/>
        <v>27.37390079508499</v>
      </c>
      <c r="G68" s="40" t="str">
        <f t="shared" si="30"/>
        <v>(－)</v>
      </c>
      <c r="H68" s="40">
        <f t="shared" si="30"/>
        <v>44.538795367564106</v>
      </c>
      <c r="I68" s="40">
        <f t="shared" si="30"/>
        <v>29.71952053132218</v>
      </c>
      <c r="J68" s="40">
        <f t="shared" si="30"/>
        <v>0.897295622781533</v>
      </c>
      <c r="K68" s="40">
        <f t="shared" si="30"/>
        <v>2.16942541606933</v>
      </c>
      <c r="L68" s="40">
        <f t="shared" si="30"/>
        <v>4.963739338759628</v>
      </c>
      <c r="M68" s="62"/>
      <c r="N68" s="62"/>
      <c r="O68" s="62"/>
      <c r="P68" s="62"/>
    </row>
  </sheetData>
  <sheetProtection/>
  <mergeCells count="35">
    <mergeCell ref="A67:A68"/>
    <mergeCell ref="A63:A64"/>
    <mergeCell ref="A59:A60"/>
    <mergeCell ref="A55:A56"/>
    <mergeCell ref="A51:A52"/>
    <mergeCell ref="A49:A50"/>
    <mergeCell ref="A61:A62"/>
    <mergeCell ref="A53:A54"/>
    <mergeCell ref="D3:H3"/>
    <mergeCell ref="A5:A6"/>
    <mergeCell ref="A7:A8"/>
    <mergeCell ref="C3:C4"/>
    <mergeCell ref="B3:B4"/>
    <mergeCell ref="A65:A66"/>
    <mergeCell ref="A35:A36"/>
    <mergeCell ref="A31:A32"/>
    <mergeCell ref="A33:A34"/>
    <mergeCell ref="A15:A16"/>
    <mergeCell ref="A41:A42"/>
    <mergeCell ref="A57:A58"/>
    <mergeCell ref="A45:A46"/>
    <mergeCell ref="A47:A48"/>
    <mergeCell ref="A43:A44"/>
    <mergeCell ref="A17:A18"/>
    <mergeCell ref="A23:A24"/>
    <mergeCell ref="A39:A40"/>
    <mergeCell ref="A9:A10"/>
    <mergeCell ref="A11:A12"/>
    <mergeCell ref="A13:A14"/>
    <mergeCell ref="A25:A26"/>
    <mergeCell ref="A37:A38"/>
    <mergeCell ref="A29:A30"/>
    <mergeCell ref="A19:A20"/>
    <mergeCell ref="A21:A22"/>
    <mergeCell ref="A27:A28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85" zoomScaleSheetLayoutView="85" zoomScalePageLayoutView="0" workbookViewId="0" topLeftCell="A1">
      <pane xSplit="1" ySplit="4" topLeftCell="B53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N61" sqref="N61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51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72" t="s">
        <v>26</v>
      </c>
      <c r="C3" s="72" t="s">
        <v>11</v>
      </c>
      <c r="D3" s="71" t="s">
        <v>12</v>
      </c>
      <c r="E3" s="71"/>
      <c r="F3" s="71"/>
      <c r="G3" s="71"/>
      <c r="H3" s="71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4"/>
      <c r="C4" s="74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71" t="s">
        <v>28</v>
      </c>
      <c r="B5" s="56">
        <v>2572972</v>
      </c>
      <c r="C5" s="56">
        <v>525023</v>
      </c>
      <c r="D5" s="57">
        <v>938072</v>
      </c>
      <c r="E5" s="58">
        <v>0</v>
      </c>
      <c r="F5" s="58">
        <v>0</v>
      </c>
      <c r="G5" s="58">
        <v>0</v>
      </c>
      <c r="H5" s="59">
        <v>938072</v>
      </c>
      <c r="I5" s="56">
        <v>349370</v>
      </c>
      <c r="J5" s="56">
        <v>8750</v>
      </c>
      <c r="K5" s="56">
        <v>0</v>
      </c>
      <c r="L5" s="56">
        <v>751757</v>
      </c>
      <c r="M5" s="56">
        <v>197449</v>
      </c>
      <c r="N5" s="56">
        <v>2770421</v>
      </c>
      <c r="O5" s="56">
        <v>2620442</v>
      </c>
      <c r="P5" s="56">
        <v>149979</v>
      </c>
    </row>
    <row r="6" spans="1:16" ht="15" customHeight="1">
      <c r="A6" s="71"/>
      <c r="B6" s="12">
        <f aca="true" t="shared" si="0" ref="B6:L6">IF(B5=0,"(－)",IF(B5="－","(－)",B5/$B5*100))</f>
        <v>100</v>
      </c>
      <c r="C6" s="12">
        <f t="shared" si="0"/>
        <v>20.405313388563886</v>
      </c>
      <c r="D6" s="13">
        <f t="shared" si="0"/>
        <v>36.45869445917017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36.45869445917017</v>
      </c>
      <c r="I6" s="12">
        <f t="shared" si="0"/>
        <v>13.578461017065091</v>
      </c>
      <c r="J6" s="12">
        <f t="shared" si="0"/>
        <v>0.34007365801104716</v>
      </c>
      <c r="K6" s="12" t="str">
        <f t="shared" si="0"/>
        <v>(－)</v>
      </c>
      <c r="L6" s="12">
        <f t="shared" si="0"/>
        <v>29.2174574771898</v>
      </c>
      <c r="M6" s="32"/>
      <c r="N6" s="32"/>
      <c r="O6" s="32"/>
      <c r="P6" s="32"/>
    </row>
    <row r="7" spans="1:16" ht="15" customHeight="1">
      <c r="A7" s="71" t="s">
        <v>29</v>
      </c>
      <c r="B7" s="56">
        <v>2429769</v>
      </c>
      <c r="C7" s="56">
        <v>550276</v>
      </c>
      <c r="D7" s="57">
        <v>799513</v>
      </c>
      <c r="E7" s="58">
        <v>0</v>
      </c>
      <c r="F7" s="58">
        <v>2106</v>
      </c>
      <c r="G7" s="58">
        <v>0</v>
      </c>
      <c r="H7" s="59">
        <v>801619</v>
      </c>
      <c r="I7" s="56">
        <v>400554</v>
      </c>
      <c r="J7" s="56">
        <v>3650</v>
      </c>
      <c r="K7" s="56">
        <v>0</v>
      </c>
      <c r="L7" s="56">
        <v>673670</v>
      </c>
      <c r="M7" s="56">
        <v>149979</v>
      </c>
      <c r="N7" s="56">
        <v>2579748</v>
      </c>
      <c r="O7" s="56">
        <v>2358159</v>
      </c>
      <c r="P7" s="56">
        <v>221589</v>
      </c>
    </row>
    <row r="8" spans="1:16" ht="15" customHeight="1">
      <c r="A8" s="71"/>
      <c r="B8" s="12">
        <f aca="true" t="shared" si="1" ref="B8:L8">IF(B7=0,"(－)",IF(B7="－","(－)",B7/$B7*100))</f>
        <v>100</v>
      </c>
      <c r="C8" s="12">
        <f t="shared" si="1"/>
        <v>22.64725576793514</v>
      </c>
      <c r="D8" s="13">
        <f t="shared" si="1"/>
        <v>32.904897543758274</v>
      </c>
      <c r="E8" s="14" t="str">
        <f t="shared" si="1"/>
        <v>(－)</v>
      </c>
      <c r="F8" s="14">
        <f t="shared" si="1"/>
        <v>0.08667490613305215</v>
      </c>
      <c r="G8" s="14" t="str">
        <f t="shared" si="1"/>
        <v>(－)</v>
      </c>
      <c r="H8" s="15">
        <f t="shared" si="1"/>
        <v>32.99157244989133</v>
      </c>
      <c r="I8" s="12">
        <f t="shared" si="1"/>
        <v>16.485270822041105</v>
      </c>
      <c r="J8" s="12">
        <f t="shared" si="1"/>
        <v>0.1502200414936564</v>
      </c>
      <c r="K8" s="12" t="str">
        <f t="shared" si="1"/>
        <v>(－)</v>
      </c>
      <c r="L8" s="12">
        <f t="shared" si="1"/>
        <v>27.72568091863877</v>
      </c>
      <c r="M8" s="32"/>
      <c r="N8" s="32"/>
      <c r="O8" s="32"/>
      <c r="P8" s="32"/>
    </row>
    <row r="9" spans="1:16" ht="15" customHeight="1">
      <c r="A9" s="71" t="s">
        <v>0</v>
      </c>
      <c r="B9" s="56">
        <v>2926658</v>
      </c>
      <c r="C9" s="56">
        <v>558719</v>
      </c>
      <c r="D9" s="57">
        <v>905018</v>
      </c>
      <c r="E9" s="58">
        <v>0</v>
      </c>
      <c r="F9" s="58">
        <v>0</v>
      </c>
      <c r="G9" s="58">
        <v>0</v>
      </c>
      <c r="H9" s="59">
        <v>905018</v>
      </c>
      <c r="I9" s="56">
        <v>28615</v>
      </c>
      <c r="J9" s="56">
        <v>0</v>
      </c>
      <c r="K9" s="56">
        <v>0</v>
      </c>
      <c r="L9" s="56">
        <v>1434305</v>
      </c>
      <c r="M9" s="56">
        <v>221589</v>
      </c>
      <c r="N9" s="56">
        <v>3148247</v>
      </c>
      <c r="O9" s="56">
        <v>2895091</v>
      </c>
      <c r="P9" s="56">
        <v>253156</v>
      </c>
    </row>
    <row r="10" spans="1:16" ht="15" customHeight="1">
      <c r="A10" s="71"/>
      <c r="B10" s="12">
        <f aca="true" t="shared" si="2" ref="B10:L10">IF(B9=0,"(－)",IF(B9="－","(－)",B9/$B9*100))</f>
        <v>100</v>
      </c>
      <c r="C10" s="12">
        <f t="shared" si="2"/>
        <v>19.090682956464335</v>
      </c>
      <c r="D10" s="13">
        <f t="shared" si="2"/>
        <v>30.923257859305735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30.923257859305735</v>
      </c>
      <c r="I10" s="12">
        <f t="shared" si="2"/>
        <v>0.9777363805405346</v>
      </c>
      <c r="J10" s="12" t="str">
        <f t="shared" si="2"/>
        <v>(－)</v>
      </c>
      <c r="K10" s="12" t="str">
        <f t="shared" si="2"/>
        <v>(－)</v>
      </c>
      <c r="L10" s="12">
        <f t="shared" si="2"/>
        <v>49.0082886350233</v>
      </c>
      <c r="M10" s="32"/>
      <c r="N10" s="32"/>
      <c r="O10" s="32"/>
      <c r="P10" s="32"/>
    </row>
    <row r="11" spans="1:16" ht="15" customHeight="1">
      <c r="A11" s="71" t="s">
        <v>1</v>
      </c>
      <c r="B11" s="56">
        <v>2819624</v>
      </c>
      <c r="C11" s="56">
        <v>570256</v>
      </c>
      <c r="D11" s="57">
        <v>896043</v>
      </c>
      <c r="E11" s="58">
        <v>0</v>
      </c>
      <c r="F11" s="58">
        <v>0</v>
      </c>
      <c r="G11" s="58">
        <v>0</v>
      </c>
      <c r="H11" s="59">
        <v>896043</v>
      </c>
      <c r="I11" s="56">
        <v>45973</v>
      </c>
      <c r="J11" s="56">
        <v>5000</v>
      </c>
      <c r="K11" s="56">
        <v>0</v>
      </c>
      <c r="L11" s="56">
        <v>1302352</v>
      </c>
      <c r="M11" s="56">
        <v>253156</v>
      </c>
      <c r="N11" s="56">
        <v>3072780</v>
      </c>
      <c r="O11" s="56">
        <v>2750791</v>
      </c>
      <c r="P11" s="56">
        <v>321988</v>
      </c>
    </row>
    <row r="12" spans="1:16" ht="15" customHeight="1">
      <c r="A12" s="71"/>
      <c r="B12" s="12">
        <f aca="true" t="shared" si="3" ref="B12:L12">IF(B11=0,"(－)",IF(B11="－","(－)",B11/$B11*100))</f>
        <v>100</v>
      </c>
      <c r="C12" s="12">
        <f t="shared" si="3"/>
        <v>20.224540577041477</v>
      </c>
      <c r="D12" s="13">
        <f t="shared" si="3"/>
        <v>31.778811642970833</v>
      </c>
      <c r="E12" s="14" t="str">
        <f t="shared" si="3"/>
        <v>(－)</v>
      </c>
      <c r="F12" s="14" t="str">
        <f t="shared" si="3"/>
        <v>(－)</v>
      </c>
      <c r="G12" s="14" t="str">
        <f t="shared" si="3"/>
        <v>(－)</v>
      </c>
      <c r="H12" s="15">
        <f t="shared" si="3"/>
        <v>31.778811642970833</v>
      </c>
      <c r="I12" s="12">
        <f t="shared" si="3"/>
        <v>1.63046562236667</v>
      </c>
      <c r="J12" s="12">
        <f t="shared" si="3"/>
        <v>0.1773286083534542</v>
      </c>
      <c r="K12" s="12" t="str">
        <f t="shared" si="3"/>
        <v>(－)</v>
      </c>
      <c r="L12" s="12">
        <f t="shared" si="3"/>
        <v>46.18885354926756</v>
      </c>
      <c r="M12" s="32"/>
      <c r="N12" s="32"/>
      <c r="O12" s="32"/>
      <c r="P12" s="32"/>
    </row>
    <row r="13" spans="1:16" ht="15" customHeight="1">
      <c r="A13" s="71" t="s">
        <v>2</v>
      </c>
      <c r="B13" s="56">
        <v>3166234</v>
      </c>
      <c r="C13" s="56">
        <v>576682</v>
      </c>
      <c r="D13" s="57">
        <v>1105211</v>
      </c>
      <c r="E13" s="58">
        <v>0</v>
      </c>
      <c r="F13" s="58">
        <v>0</v>
      </c>
      <c r="G13" s="58">
        <v>0</v>
      </c>
      <c r="H13" s="59">
        <v>1105211</v>
      </c>
      <c r="I13" s="56">
        <v>17669</v>
      </c>
      <c r="J13" s="56">
        <v>0</v>
      </c>
      <c r="K13" s="56">
        <v>0</v>
      </c>
      <c r="L13" s="56">
        <v>1466672</v>
      </c>
      <c r="M13" s="56">
        <v>321988</v>
      </c>
      <c r="N13" s="56">
        <v>3488222</v>
      </c>
      <c r="O13" s="56">
        <v>3262522</v>
      </c>
      <c r="P13" s="56">
        <v>225700</v>
      </c>
    </row>
    <row r="14" spans="1:16" ht="15" customHeight="1">
      <c r="A14" s="71"/>
      <c r="B14" s="12">
        <f aca="true" t="shared" si="4" ref="B14:L14">IF(B13=0,"(－)",IF(B13="－","(－)",B13/$B13*100))</f>
        <v>100</v>
      </c>
      <c r="C14" s="12">
        <f t="shared" si="4"/>
        <v>18.21349906545126</v>
      </c>
      <c r="D14" s="13">
        <f t="shared" si="4"/>
        <v>34.90616928502442</v>
      </c>
      <c r="E14" s="14" t="str">
        <f t="shared" si="4"/>
        <v>(－)</v>
      </c>
      <c r="F14" s="14" t="str">
        <f t="shared" si="4"/>
        <v>(－)</v>
      </c>
      <c r="G14" s="14" t="str">
        <f t="shared" si="4"/>
        <v>(－)</v>
      </c>
      <c r="H14" s="15">
        <f t="shared" si="4"/>
        <v>34.90616928502442</v>
      </c>
      <c r="I14" s="12">
        <f t="shared" si="4"/>
        <v>0.5580446675766858</v>
      </c>
      <c r="J14" s="12" t="str">
        <f t="shared" si="4"/>
        <v>(－)</v>
      </c>
      <c r="K14" s="12" t="str">
        <f t="shared" si="4"/>
        <v>(－)</v>
      </c>
      <c r="L14" s="12">
        <f t="shared" si="4"/>
        <v>46.32228698194764</v>
      </c>
      <c r="M14" s="32"/>
      <c r="N14" s="32"/>
      <c r="O14" s="32"/>
      <c r="P14" s="32"/>
    </row>
    <row r="15" spans="1:16" ht="15" customHeight="1">
      <c r="A15" s="71" t="s">
        <v>3</v>
      </c>
      <c r="B15" s="56">
        <v>3040873</v>
      </c>
      <c r="C15" s="56">
        <v>578306</v>
      </c>
      <c r="D15" s="57">
        <v>1054309</v>
      </c>
      <c r="E15" s="58">
        <v>0</v>
      </c>
      <c r="F15" s="58">
        <v>0</v>
      </c>
      <c r="G15" s="58">
        <v>0</v>
      </c>
      <c r="H15" s="59">
        <v>1054309</v>
      </c>
      <c r="I15" s="56">
        <v>27048</v>
      </c>
      <c r="J15" s="56">
        <v>12400</v>
      </c>
      <c r="K15" s="56">
        <v>0</v>
      </c>
      <c r="L15" s="56">
        <v>1368810</v>
      </c>
      <c r="M15" s="56">
        <v>225700</v>
      </c>
      <c r="N15" s="56">
        <v>3266573</v>
      </c>
      <c r="O15" s="56">
        <v>3006708</v>
      </c>
      <c r="P15" s="56">
        <v>259865</v>
      </c>
    </row>
    <row r="16" spans="1:16" ht="15" customHeight="1">
      <c r="A16" s="71"/>
      <c r="B16" s="12">
        <f aca="true" t="shared" si="5" ref="B16:L16">IF(B15=0,"(－)",IF(B15="－","(－)",B15/$B15*100))</f>
        <v>100</v>
      </c>
      <c r="C16" s="12">
        <f t="shared" si="5"/>
        <v>19.017762333382553</v>
      </c>
      <c r="D16" s="13">
        <f t="shared" si="5"/>
        <v>34.67126052288273</v>
      </c>
      <c r="E16" s="14" t="str">
        <f t="shared" si="5"/>
        <v>(－)</v>
      </c>
      <c r="F16" s="14" t="str">
        <f t="shared" si="5"/>
        <v>(－)</v>
      </c>
      <c r="G16" s="14" t="str">
        <f t="shared" si="5"/>
        <v>(－)</v>
      </c>
      <c r="H16" s="15">
        <f t="shared" si="5"/>
        <v>34.67126052288273</v>
      </c>
      <c r="I16" s="12">
        <f t="shared" si="5"/>
        <v>0.8894814087928039</v>
      </c>
      <c r="J16" s="12">
        <f t="shared" si="5"/>
        <v>0.4077776349094487</v>
      </c>
      <c r="K16" s="12" t="str">
        <f t="shared" si="5"/>
        <v>(－)</v>
      </c>
      <c r="L16" s="12">
        <f t="shared" si="5"/>
        <v>45.013718100032456</v>
      </c>
      <c r="M16" s="32"/>
      <c r="N16" s="32"/>
      <c r="O16" s="32"/>
      <c r="P16" s="32"/>
    </row>
    <row r="17" spans="1:16" ht="15" customHeight="1">
      <c r="A17" s="71" t="s">
        <v>4</v>
      </c>
      <c r="B17" s="56">
        <v>3008841</v>
      </c>
      <c r="C17" s="56">
        <v>581967</v>
      </c>
      <c r="D17" s="57">
        <v>1051713</v>
      </c>
      <c r="E17" s="58">
        <v>0</v>
      </c>
      <c r="F17" s="58">
        <v>0</v>
      </c>
      <c r="G17" s="58">
        <v>0</v>
      </c>
      <c r="H17" s="59">
        <v>1051713</v>
      </c>
      <c r="I17" s="56">
        <v>26663</v>
      </c>
      <c r="J17" s="56">
        <v>5000</v>
      </c>
      <c r="K17" s="56">
        <v>0</v>
      </c>
      <c r="L17" s="56">
        <v>1343498</v>
      </c>
      <c r="M17" s="56">
        <v>259865</v>
      </c>
      <c r="N17" s="56">
        <v>3268706</v>
      </c>
      <c r="O17" s="56">
        <v>2974932</v>
      </c>
      <c r="P17" s="56">
        <v>293774</v>
      </c>
    </row>
    <row r="18" spans="1:16" ht="15" customHeight="1">
      <c r="A18" s="71"/>
      <c r="B18" s="12">
        <f aca="true" t="shared" si="6" ref="B18:L18">IF(B17=0,"(－)",IF(B17="－","(－)",B17/$B17*100))</f>
        <v>100</v>
      </c>
      <c r="C18" s="12">
        <f t="shared" si="6"/>
        <v>19.341899422402182</v>
      </c>
      <c r="D18" s="13">
        <f t="shared" si="6"/>
        <v>34.95409029589799</v>
      </c>
      <c r="E18" s="14" t="str">
        <f t="shared" si="6"/>
        <v>(－)</v>
      </c>
      <c r="F18" s="14" t="str">
        <f t="shared" si="6"/>
        <v>(－)</v>
      </c>
      <c r="G18" s="14" t="str">
        <f t="shared" si="6"/>
        <v>(－)</v>
      </c>
      <c r="H18" s="15">
        <f t="shared" si="6"/>
        <v>34.95409029589799</v>
      </c>
      <c r="I18" s="12">
        <f t="shared" si="6"/>
        <v>0.8861551673883731</v>
      </c>
      <c r="J18" s="12">
        <f t="shared" si="6"/>
        <v>0.16617694321501203</v>
      </c>
      <c r="K18" s="12" t="str">
        <f t="shared" si="6"/>
        <v>(－)</v>
      </c>
      <c r="L18" s="12">
        <f t="shared" si="6"/>
        <v>44.65167817109644</v>
      </c>
      <c r="M18" s="32"/>
      <c r="N18" s="32"/>
      <c r="O18" s="32"/>
      <c r="P18" s="32"/>
    </row>
    <row r="19" spans="1:16" ht="15" customHeight="1">
      <c r="A19" s="71" t="s">
        <v>5</v>
      </c>
      <c r="B19" s="56">
        <v>3036620</v>
      </c>
      <c r="C19" s="56">
        <v>584785</v>
      </c>
      <c r="D19" s="57">
        <v>1130492</v>
      </c>
      <c r="E19" s="58">
        <v>0</v>
      </c>
      <c r="F19" s="58">
        <v>0</v>
      </c>
      <c r="G19" s="58">
        <v>0</v>
      </c>
      <c r="H19" s="59">
        <v>1130492</v>
      </c>
      <c r="I19" s="56">
        <v>27972</v>
      </c>
      <c r="J19" s="56">
        <v>15200</v>
      </c>
      <c r="K19" s="56">
        <v>1257885</v>
      </c>
      <c r="L19" s="56">
        <v>20285</v>
      </c>
      <c r="M19" s="56">
        <v>293874</v>
      </c>
      <c r="N19" s="56">
        <v>3330494</v>
      </c>
      <c r="O19" s="56">
        <v>2941999</v>
      </c>
      <c r="P19" s="56">
        <v>388495</v>
      </c>
    </row>
    <row r="20" spans="1:16" ht="15" customHeight="1">
      <c r="A20" s="71"/>
      <c r="B20" s="12">
        <f aca="true" t="shared" si="7" ref="B20:L20">IF(B19=0,"(－)",IF(B19="－","(－)",B19/$B19*100))</f>
        <v>100</v>
      </c>
      <c r="C20" s="12">
        <f t="shared" si="7"/>
        <v>19.25776027293504</v>
      </c>
      <c r="D20" s="13">
        <f t="shared" si="7"/>
        <v>37.22862919957058</v>
      </c>
      <c r="E20" s="14" t="str">
        <f t="shared" si="7"/>
        <v>(－)</v>
      </c>
      <c r="F20" s="14" t="str">
        <f t="shared" si="7"/>
        <v>(－)</v>
      </c>
      <c r="G20" s="14" t="str">
        <f t="shared" si="7"/>
        <v>(－)</v>
      </c>
      <c r="H20" s="15">
        <f t="shared" si="7"/>
        <v>37.22862919957058</v>
      </c>
      <c r="I20" s="12">
        <f t="shared" si="7"/>
        <v>0.9211557587054028</v>
      </c>
      <c r="J20" s="12">
        <f t="shared" si="7"/>
        <v>0.5005565398370557</v>
      </c>
      <c r="K20" s="12">
        <f t="shared" si="7"/>
        <v>41.42385283637729</v>
      </c>
      <c r="L20" s="12">
        <f t="shared" si="7"/>
        <v>0.6680124612233339</v>
      </c>
      <c r="M20" s="32"/>
      <c r="N20" s="32"/>
      <c r="O20" s="32"/>
      <c r="P20" s="32"/>
    </row>
    <row r="21" spans="1:16" ht="15" customHeight="1">
      <c r="A21" s="71" t="s">
        <v>6</v>
      </c>
      <c r="B21" s="56">
        <v>3340826</v>
      </c>
      <c r="C21" s="56">
        <v>574939</v>
      </c>
      <c r="D21" s="57">
        <v>1255644</v>
      </c>
      <c r="E21" s="58">
        <v>0</v>
      </c>
      <c r="F21" s="58">
        <v>0</v>
      </c>
      <c r="G21" s="58">
        <v>0</v>
      </c>
      <c r="H21" s="59">
        <v>1255644</v>
      </c>
      <c r="I21" s="56">
        <v>12001</v>
      </c>
      <c r="J21" s="56">
        <v>0</v>
      </c>
      <c r="K21" s="56">
        <v>1433954</v>
      </c>
      <c r="L21" s="56">
        <v>64288</v>
      </c>
      <c r="M21" s="56">
        <v>388495</v>
      </c>
      <c r="N21" s="56">
        <v>3729321</v>
      </c>
      <c r="O21" s="56">
        <v>3453432</v>
      </c>
      <c r="P21" s="56">
        <v>275889</v>
      </c>
    </row>
    <row r="22" spans="1:16" ht="15" customHeight="1">
      <c r="A22" s="71"/>
      <c r="B22" s="12">
        <f aca="true" t="shared" si="8" ref="B22:L22">IF(B21=0,"(－)",IF(B21="－","(－)",B21/$B21*100))</f>
        <v>100</v>
      </c>
      <c r="C22" s="12">
        <f t="shared" si="8"/>
        <v>17.209486516208866</v>
      </c>
      <c r="D22" s="13">
        <f t="shared" si="8"/>
        <v>37.584836803832346</v>
      </c>
      <c r="E22" s="14" t="str">
        <f t="shared" si="8"/>
        <v>(－)</v>
      </c>
      <c r="F22" s="14" t="str">
        <f t="shared" si="8"/>
        <v>(－)</v>
      </c>
      <c r="G22" s="14" t="str">
        <f t="shared" si="8"/>
        <v>(－)</v>
      </c>
      <c r="H22" s="15">
        <f t="shared" si="8"/>
        <v>37.584836803832346</v>
      </c>
      <c r="I22" s="12">
        <f t="shared" si="8"/>
        <v>0.3592225395755421</v>
      </c>
      <c r="J22" s="12" t="str">
        <f t="shared" si="8"/>
        <v>(－)</v>
      </c>
      <c r="K22" s="12">
        <f t="shared" si="8"/>
        <v>42.92213961457436</v>
      </c>
      <c r="L22" s="12">
        <f t="shared" si="8"/>
        <v>1.924314525808887</v>
      </c>
      <c r="M22" s="32"/>
      <c r="N22" s="32"/>
      <c r="O22" s="32"/>
      <c r="P22" s="32"/>
    </row>
    <row r="23" spans="1:16" ht="15" customHeight="1">
      <c r="A23" s="71" t="s">
        <v>7</v>
      </c>
      <c r="B23" s="56">
        <v>3197637</v>
      </c>
      <c r="C23" s="56">
        <v>583577</v>
      </c>
      <c r="D23" s="57">
        <v>1087153</v>
      </c>
      <c r="E23" s="58">
        <v>0</v>
      </c>
      <c r="F23" s="58">
        <v>0</v>
      </c>
      <c r="G23" s="58">
        <v>0</v>
      </c>
      <c r="H23" s="59">
        <v>1087153</v>
      </c>
      <c r="I23" s="56">
        <v>26761</v>
      </c>
      <c r="J23" s="56">
        <v>2000</v>
      </c>
      <c r="K23" s="56">
        <v>1454268</v>
      </c>
      <c r="L23" s="56">
        <v>43878</v>
      </c>
      <c r="M23" s="56">
        <v>275889</v>
      </c>
      <c r="N23" s="56">
        <v>3473526</v>
      </c>
      <c r="O23" s="56">
        <v>3142869</v>
      </c>
      <c r="P23" s="56">
        <v>330657</v>
      </c>
    </row>
    <row r="24" spans="1:16" ht="15" customHeight="1">
      <c r="A24" s="71"/>
      <c r="B24" s="12">
        <f aca="true" t="shared" si="9" ref="B24:L24">IF(B23=0,"(－)",IF(B23="－","(－)",B23/$B23*100))</f>
        <v>100</v>
      </c>
      <c r="C24" s="12">
        <f t="shared" si="9"/>
        <v>18.250257924836372</v>
      </c>
      <c r="D24" s="13">
        <f t="shared" si="9"/>
        <v>33.998637118597266</v>
      </c>
      <c r="E24" s="14" t="str">
        <f t="shared" si="9"/>
        <v>(－)</v>
      </c>
      <c r="F24" s="14" t="str">
        <f t="shared" si="9"/>
        <v>(－)</v>
      </c>
      <c r="G24" s="14" t="str">
        <f t="shared" si="9"/>
        <v>(－)</v>
      </c>
      <c r="H24" s="15">
        <f t="shared" si="9"/>
        <v>33.998637118597266</v>
      </c>
      <c r="I24" s="12">
        <f t="shared" si="9"/>
        <v>0.8368992477882886</v>
      </c>
      <c r="J24" s="12">
        <f t="shared" si="9"/>
        <v>0.06254618644955634</v>
      </c>
      <c r="K24" s="12">
        <f t="shared" si="9"/>
        <v>45.479458737811704</v>
      </c>
      <c r="L24" s="12">
        <f t="shared" si="9"/>
        <v>1.3722007845168167</v>
      </c>
      <c r="M24" s="32"/>
      <c r="N24" s="32"/>
      <c r="O24" s="32"/>
      <c r="P24" s="32"/>
    </row>
    <row r="25" spans="1:16" ht="15" customHeight="1">
      <c r="A25" s="71" t="s">
        <v>8</v>
      </c>
      <c r="B25" s="56">
        <v>2799463</v>
      </c>
      <c r="C25" s="56">
        <v>584799</v>
      </c>
      <c r="D25" s="57">
        <v>965652</v>
      </c>
      <c r="E25" s="58">
        <v>0</v>
      </c>
      <c r="F25" s="58">
        <v>0</v>
      </c>
      <c r="G25" s="58">
        <v>0</v>
      </c>
      <c r="H25" s="59">
        <v>965652</v>
      </c>
      <c r="I25" s="56">
        <v>24547</v>
      </c>
      <c r="J25" s="56">
        <v>36000</v>
      </c>
      <c r="K25" s="56">
        <v>1156367</v>
      </c>
      <c r="L25" s="56">
        <v>32097</v>
      </c>
      <c r="M25" s="56">
        <v>330657</v>
      </c>
      <c r="N25" s="56">
        <v>3130120</v>
      </c>
      <c r="O25" s="56">
        <v>2693251</v>
      </c>
      <c r="P25" s="56">
        <v>436869</v>
      </c>
    </row>
    <row r="26" spans="1:16" ht="15" customHeight="1">
      <c r="A26" s="71"/>
      <c r="B26" s="12">
        <f aca="true" t="shared" si="10" ref="B26:L26">IF(B25=0,"(－)",IF(B25="－","(－)",B25/$B25*100))</f>
        <v>100</v>
      </c>
      <c r="C26" s="12">
        <f t="shared" si="10"/>
        <v>20.889684914571117</v>
      </c>
      <c r="D26" s="13">
        <f t="shared" si="10"/>
        <v>34.49418692084875</v>
      </c>
      <c r="E26" s="14" t="str">
        <f t="shared" si="10"/>
        <v>(－)</v>
      </c>
      <c r="F26" s="14" t="str">
        <f t="shared" si="10"/>
        <v>(－)</v>
      </c>
      <c r="G26" s="14" t="str">
        <f t="shared" si="10"/>
        <v>(－)</v>
      </c>
      <c r="H26" s="15">
        <f t="shared" si="10"/>
        <v>34.49418692084875</v>
      </c>
      <c r="I26" s="12">
        <f t="shared" si="10"/>
        <v>0.8768467381065582</v>
      </c>
      <c r="J26" s="12">
        <f t="shared" si="10"/>
        <v>1.2859609146468447</v>
      </c>
      <c r="K26" s="12">
        <f t="shared" si="10"/>
        <v>41.306743471873</v>
      </c>
      <c r="L26" s="12">
        <f t="shared" si="10"/>
        <v>1.146541318817216</v>
      </c>
      <c r="M26" s="32"/>
      <c r="N26" s="32"/>
      <c r="O26" s="32"/>
      <c r="P26" s="32"/>
    </row>
    <row r="27" spans="1:16" ht="15" customHeight="1">
      <c r="A27" s="71" t="s">
        <v>30</v>
      </c>
      <c r="B27" s="56">
        <v>3226627</v>
      </c>
      <c r="C27" s="56">
        <v>576579</v>
      </c>
      <c r="D27" s="57">
        <v>1204208</v>
      </c>
      <c r="E27" s="58">
        <v>0</v>
      </c>
      <c r="F27" s="58">
        <v>0</v>
      </c>
      <c r="G27" s="58">
        <v>0</v>
      </c>
      <c r="H27" s="59">
        <v>1204208</v>
      </c>
      <c r="I27" s="56">
        <v>21216</v>
      </c>
      <c r="J27" s="56">
        <v>36010</v>
      </c>
      <c r="K27" s="56">
        <v>1303110</v>
      </c>
      <c r="L27" s="56">
        <v>85504</v>
      </c>
      <c r="M27" s="56">
        <v>436869</v>
      </c>
      <c r="N27" s="56">
        <v>3663497</v>
      </c>
      <c r="O27" s="56">
        <v>3258217</v>
      </c>
      <c r="P27" s="56">
        <v>405280</v>
      </c>
    </row>
    <row r="28" spans="1:16" ht="15" customHeight="1">
      <c r="A28" s="71"/>
      <c r="B28" s="12">
        <f aca="true" t="shared" si="11" ref="B28:L28">IF(B27=0,"(－)",IF(B27="－","(－)",B27/$B27*100))</f>
        <v>100</v>
      </c>
      <c r="C28" s="12">
        <f t="shared" si="11"/>
        <v>17.86940355981649</v>
      </c>
      <c r="D28" s="13">
        <f t="shared" si="11"/>
        <v>37.320954668760905</v>
      </c>
      <c r="E28" s="14" t="str">
        <f t="shared" si="11"/>
        <v>(－)</v>
      </c>
      <c r="F28" s="14" t="str">
        <f t="shared" si="11"/>
        <v>(－)</v>
      </c>
      <c r="G28" s="14" t="str">
        <f t="shared" si="11"/>
        <v>(－)</v>
      </c>
      <c r="H28" s="15">
        <f t="shared" si="11"/>
        <v>37.320954668760905</v>
      </c>
      <c r="I28" s="12">
        <f t="shared" si="11"/>
        <v>0.6575287444132836</v>
      </c>
      <c r="J28" s="12">
        <f t="shared" si="11"/>
        <v>1.116026116436762</v>
      </c>
      <c r="K28" s="12">
        <f t="shared" si="11"/>
        <v>40.38613697833682</v>
      </c>
      <c r="L28" s="12">
        <f t="shared" si="11"/>
        <v>2.6499499322357374</v>
      </c>
      <c r="M28" s="32"/>
      <c r="N28" s="32"/>
      <c r="O28" s="32"/>
      <c r="P28" s="32"/>
    </row>
    <row r="29" spans="1:16" ht="15" customHeight="1">
      <c r="A29" s="71" t="s">
        <v>31</v>
      </c>
      <c r="B29" s="56">
        <v>3680547</v>
      </c>
      <c r="C29" s="56">
        <v>553915</v>
      </c>
      <c r="D29" s="57">
        <v>1293112</v>
      </c>
      <c r="E29" s="58">
        <v>0</v>
      </c>
      <c r="F29" s="58">
        <v>0</v>
      </c>
      <c r="G29" s="58">
        <v>0</v>
      </c>
      <c r="H29" s="59">
        <v>1293112</v>
      </c>
      <c r="I29" s="56">
        <v>23314</v>
      </c>
      <c r="J29" s="56">
        <v>40750</v>
      </c>
      <c r="K29" s="56">
        <v>1542952</v>
      </c>
      <c r="L29" s="56">
        <v>226506</v>
      </c>
      <c r="M29" s="56">
        <v>405280</v>
      </c>
      <c r="N29" s="56">
        <v>4085827</v>
      </c>
      <c r="O29" s="56">
        <v>3750355</v>
      </c>
      <c r="P29" s="56">
        <v>335472</v>
      </c>
    </row>
    <row r="30" spans="1:16" ht="15" customHeight="1">
      <c r="A30" s="71"/>
      <c r="B30" s="12">
        <f aca="true" t="shared" si="12" ref="B30:L30">IF(B29=0,"(－)",IF(B29="－","(－)",B29/$B29*100))</f>
        <v>100</v>
      </c>
      <c r="C30" s="12">
        <f t="shared" si="12"/>
        <v>15.049801021424262</v>
      </c>
      <c r="D30" s="13">
        <f t="shared" si="12"/>
        <v>35.133690725862216</v>
      </c>
      <c r="E30" s="14" t="str">
        <f t="shared" si="12"/>
        <v>(－)</v>
      </c>
      <c r="F30" s="14" t="str">
        <f t="shared" si="12"/>
        <v>(－)</v>
      </c>
      <c r="G30" s="14" t="str">
        <f t="shared" si="12"/>
        <v>(－)</v>
      </c>
      <c r="H30" s="15">
        <f t="shared" si="12"/>
        <v>35.133690725862216</v>
      </c>
      <c r="I30" s="12">
        <f t="shared" si="12"/>
        <v>0.6334384535776884</v>
      </c>
      <c r="J30" s="12">
        <f t="shared" si="12"/>
        <v>1.1071723849742987</v>
      </c>
      <c r="K30" s="12">
        <f t="shared" si="12"/>
        <v>41.92181216541997</v>
      </c>
      <c r="L30" s="12">
        <f t="shared" si="12"/>
        <v>6.154139588490515</v>
      </c>
      <c r="M30" s="32"/>
      <c r="N30" s="32"/>
      <c r="O30" s="32"/>
      <c r="P30" s="32"/>
    </row>
    <row r="31" spans="1:16" ht="15" customHeight="1">
      <c r="A31" s="71" t="s">
        <v>32</v>
      </c>
      <c r="B31" s="56">
        <v>3370138</v>
      </c>
      <c r="C31" s="56">
        <v>539122</v>
      </c>
      <c r="D31" s="57">
        <v>1173553</v>
      </c>
      <c r="E31" s="58">
        <v>0</v>
      </c>
      <c r="F31" s="58">
        <v>0</v>
      </c>
      <c r="G31" s="58">
        <v>0</v>
      </c>
      <c r="H31" s="59">
        <v>1173553</v>
      </c>
      <c r="I31" s="56">
        <v>12488</v>
      </c>
      <c r="J31" s="56">
        <v>12000</v>
      </c>
      <c r="K31" s="56">
        <v>1578243</v>
      </c>
      <c r="L31" s="56">
        <v>54733</v>
      </c>
      <c r="M31" s="56">
        <v>335472</v>
      </c>
      <c r="N31" s="56">
        <v>3705610</v>
      </c>
      <c r="O31" s="56">
        <v>3334829</v>
      </c>
      <c r="P31" s="56">
        <v>370781</v>
      </c>
    </row>
    <row r="32" spans="1:16" ht="15" customHeight="1">
      <c r="A32" s="71"/>
      <c r="B32" s="12">
        <f aca="true" t="shared" si="13" ref="B32:L32">IF(B31=0,"(－)",IF(B31="－","(－)",B31/$B31*100))</f>
        <v>100</v>
      </c>
      <c r="C32" s="12">
        <f t="shared" si="13"/>
        <v>15.997030388666577</v>
      </c>
      <c r="D32" s="13">
        <f t="shared" si="13"/>
        <v>34.82210520756123</v>
      </c>
      <c r="E32" s="14" t="str">
        <f t="shared" si="13"/>
        <v>(－)</v>
      </c>
      <c r="F32" s="14" t="str">
        <f t="shared" si="13"/>
        <v>(－)</v>
      </c>
      <c r="G32" s="14" t="str">
        <f t="shared" si="13"/>
        <v>(－)</v>
      </c>
      <c r="H32" s="15">
        <f t="shared" si="13"/>
        <v>34.82210520756123</v>
      </c>
      <c r="I32" s="12">
        <f t="shared" si="13"/>
        <v>0.37054862441834724</v>
      </c>
      <c r="J32" s="12">
        <f t="shared" si="13"/>
        <v>0.3560685052066117</v>
      </c>
      <c r="K32" s="12">
        <f t="shared" si="13"/>
        <v>46.83021882189988</v>
      </c>
      <c r="L32" s="12">
        <f t="shared" si="13"/>
        <v>1.6240581246227899</v>
      </c>
      <c r="M32" s="32"/>
      <c r="N32" s="32"/>
      <c r="O32" s="32"/>
      <c r="P32" s="32"/>
    </row>
    <row r="33" spans="1:16" ht="15" customHeight="1">
      <c r="A33" s="71" t="s">
        <v>33</v>
      </c>
      <c r="B33" s="56">
        <v>3773734</v>
      </c>
      <c r="C33" s="56">
        <v>518238</v>
      </c>
      <c r="D33" s="57">
        <v>1076639</v>
      </c>
      <c r="E33" s="58">
        <v>0</v>
      </c>
      <c r="F33" s="58">
        <v>0</v>
      </c>
      <c r="G33" s="58">
        <v>0</v>
      </c>
      <c r="H33" s="59">
        <v>1076639</v>
      </c>
      <c r="I33" s="56">
        <v>31966</v>
      </c>
      <c r="J33" s="56">
        <v>67900</v>
      </c>
      <c r="K33" s="56">
        <v>2033873</v>
      </c>
      <c r="L33" s="56">
        <v>45117</v>
      </c>
      <c r="M33" s="56">
        <v>370781</v>
      </c>
      <c r="N33" s="56">
        <v>4144514</v>
      </c>
      <c r="O33" s="56">
        <v>3719091</v>
      </c>
      <c r="P33" s="56">
        <v>425424</v>
      </c>
    </row>
    <row r="34" spans="1:16" ht="15" customHeight="1">
      <c r="A34" s="71"/>
      <c r="B34" s="12">
        <f aca="true" t="shared" si="14" ref="B34:L34">IF(B33=0,"(－)",IF(B33="－","(－)",B33/$B33*100))</f>
        <v>100</v>
      </c>
      <c r="C34" s="12">
        <f t="shared" si="14"/>
        <v>13.732764418477824</v>
      </c>
      <c r="D34" s="13">
        <f t="shared" si="14"/>
        <v>28.529806287353587</v>
      </c>
      <c r="E34" s="14" t="str">
        <f t="shared" si="14"/>
        <v>(－)</v>
      </c>
      <c r="F34" s="14" t="str">
        <f t="shared" si="14"/>
        <v>(－)</v>
      </c>
      <c r="G34" s="14" t="str">
        <f t="shared" si="14"/>
        <v>(－)</v>
      </c>
      <c r="H34" s="15">
        <f t="shared" si="14"/>
        <v>28.529806287353587</v>
      </c>
      <c r="I34" s="12">
        <f t="shared" si="14"/>
        <v>0.8470655324408133</v>
      </c>
      <c r="J34" s="12">
        <f t="shared" si="14"/>
        <v>1.7992789104902465</v>
      </c>
      <c r="K34" s="12">
        <f t="shared" si="14"/>
        <v>53.89550508859395</v>
      </c>
      <c r="L34" s="12">
        <f t="shared" si="14"/>
        <v>1.1955532636905515</v>
      </c>
      <c r="M34" s="32"/>
      <c r="N34" s="32"/>
      <c r="O34" s="32"/>
      <c r="P34" s="32"/>
    </row>
    <row r="35" spans="1:16" ht="15" customHeight="1">
      <c r="A35" s="71" t="s">
        <v>34</v>
      </c>
      <c r="B35" s="56">
        <v>3798798</v>
      </c>
      <c r="C35" s="56">
        <v>497108</v>
      </c>
      <c r="D35" s="57">
        <v>992132</v>
      </c>
      <c r="E35" s="58">
        <v>0</v>
      </c>
      <c r="F35" s="58">
        <v>0</v>
      </c>
      <c r="G35" s="58">
        <v>0</v>
      </c>
      <c r="H35" s="59">
        <v>992132</v>
      </c>
      <c r="I35" s="56">
        <v>58612</v>
      </c>
      <c r="J35" s="56">
        <v>76500</v>
      </c>
      <c r="K35" s="56">
        <v>2042965</v>
      </c>
      <c r="L35" s="56">
        <v>131480</v>
      </c>
      <c r="M35" s="56">
        <v>425424</v>
      </c>
      <c r="N35" s="56">
        <v>4224222</v>
      </c>
      <c r="O35" s="56">
        <v>3798701</v>
      </c>
      <c r="P35" s="56">
        <v>425521</v>
      </c>
    </row>
    <row r="36" spans="1:16" ht="15" customHeight="1">
      <c r="A36" s="71"/>
      <c r="B36" s="12">
        <f aca="true" t="shared" si="15" ref="B36:L36">IF(B35=0,"(－)",IF(B35="－","(－)",B35/$B35*100))</f>
        <v>100</v>
      </c>
      <c r="C36" s="12">
        <f t="shared" si="15"/>
        <v>13.085928759570791</v>
      </c>
      <c r="D36" s="13">
        <f t="shared" si="15"/>
        <v>26.116998060965603</v>
      </c>
      <c r="E36" s="14" t="str">
        <f t="shared" si="15"/>
        <v>(－)</v>
      </c>
      <c r="F36" s="14" t="str">
        <f t="shared" si="15"/>
        <v>(－)</v>
      </c>
      <c r="G36" s="14" t="str">
        <f t="shared" si="15"/>
        <v>(－)</v>
      </c>
      <c r="H36" s="15">
        <f t="shared" si="15"/>
        <v>26.116998060965603</v>
      </c>
      <c r="I36" s="12">
        <f t="shared" si="15"/>
        <v>1.54290909914136</v>
      </c>
      <c r="J36" s="12">
        <f t="shared" si="15"/>
        <v>2.0137948898572655</v>
      </c>
      <c r="K36" s="12">
        <f t="shared" si="15"/>
        <v>53.77924806741501</v>
      </c>
      <c r="L36" s="12">
        <f t="shared" si="15"/>
        <v>3.4610947989337677</v>
      </c>
      <c r="M36" s="32"/>
      <c r="N36" s="32"/>
      <c r="O36" s="32"/>
      <c r="P36" s="32"/>
    </row>
    <row r="37" spans="1:16" ht="15" customHeight="1">
      <c r="A37" s="71" t="s">
        <v>35</v>
      </c>
      <c r="B37" s="56">
        <v>3941570</v>
      </c>
      <c r="C37" s="56">
        <v>480680</v>
      </c>
      <c r="D37" s="57">
        <v>1313670</v>
      </c>
      <c r="E37" s="58">
        <v>0</v>
      </c>
      <c r="F37" s="58">
        <v>0</v>
      </c>
      <c r="G37" s="58">
        <v>497</v>
      </c>
      <c r="H37" s="59">
        <v>1314167</v>
      </c>
      <c r="I37" s="56">
        <v>14243</v>
      </c>
      <c r="J37" s="56">
        <v>41900</v>
      </c>
      <c r="K37" s="56">
        <v>1907765</v>
      </c>
      <c r="L37" s="56">
        <v>182815</v>
      </c>
      <c r="M37" s="56">
        <v>425521</v>
      </c>
      <c r="N37" s="56">
        <v>4367091</v>
      </c>
      <c r="O37" s="56">
        <v>3970237</v>
      </c>
      <c r="P37" s="56">
        <v>396854</v>
      </c>
    </row>
    <row r="38" spans="1:16" ht="15" customHeight="1">
      <c r="A38" s="71"/>
      <c r="B38" s="12">
        <f aca="true" t="shared" si="16" ref="B38:L38">IF(B37=0,"(－)",IF(B37="－","(－)",B37/$B37*100))</f>
        <v>100</v>
      </c>
      <c r="C38" s="12">
        <f t="shared" si="16"/>
        <v>12.195140515073941</v>
      </c>
      <c r="D38" s="13">
        <f t="shared" si="16"/>
        <v>33.32859748780309</v>
      </c>
      <c r="E38" s="14" t="str">
        <f t="shared" si="16"/>
        <v>(－)</v>
      </c>
      <c r="F38" s="14" t="str">
        <f t="shared" si="16"/>
        <v>(－)</v>
      </c>
      <c r="G38" s="14">
        <f t="shared" si="16"/>
        <v>0.012609188724290067</v>
      </c>
      <c r="H38" s="15">
        <f t="shared" si="16"/>
        <v>33.34120667652737</v>
      </c>
      <c r="I38" s="12">
        <f t="shared" si="16"/>
        <v>0.3613534708250773</v>
      </c>
      <c r="J38" s="12">
        <f t="shared" si="16"/>
        <v>1.0630281842007119</v>
      </c>
      <c r="K38" s="12">
        <f t="shared" si="16"/>
        <v>48.40114472151959</v>
      </c>
      <c r="L38" s="12">
        <f t="shared" si="16"/>
        <v>4.638126431853297</v>
      </c>
      <c r="M38" s="32"/>
      <c r="N38" s="32"/>
      <c r="O38" s="32"/>
      <c r="P38" s="32"/>
    </row>
    <row r="39" spans="1:16" ht="15" customHeight="1">
      <c r="A39" s="71" t="s">
        <v>36</v>
      </c>
      <c r="B39" s="56">
        <v>3372706</v>
      </c>
      <c r="C39" s="56">
        <v>432779</v>
      </c>
      <c r="D39" s="57">
        <v>1023832</v>
      </c>
      <c r="E39" s="58">
        <v>0</v>
      </c>
      <c r="F39" s="58">
        <v>0</v>
      </c>
      <c r="G39" s="58">
        <v>415</v>
      </c>
      <c r="H39" s="59">
        <v>1024247</v>
      </c>
      <c r="I39" s="56">
        <v>41311</v>
      </c>
      <c r="J39" s="56">
        <v>87310</v>
      </c>
      <c r="K39" s="56">
        <v>1754862</v>
      </c>
      <c r="L39" s="56">
        <v>32196</v>
      </c>
      <c r="M39" s="56">
        <v>396854</v>
      </c>
      <c r="N39" s="56">
        <v>3769559</v>
      </c>
      <c r="O39" s="56">
        <v>3374050</v>
      </c>
      <c r="P39" s="56">
        <v>395510</v>
      </c>
    </row>
    <row r="40" spans="1:16" ht="15" customHeight="1">
      <c r="A40" s="71"/>
      <c r="B40" s="12">
        <f aca="true" t="shared" si="17" ref="B40:L40">IF(B39=0,"(－)",IF(B39="－","(－)",B39/$B39*100))</f>
        <v>100</v>
      </c>
      <c r="C40" s="12">
        <f t="shared" si="17"/>
        <v>12.83180330571357</v>
      </c>
      <c r="D40" s="13">
        <f t="shared" si="17"/>
        <v>30.356396317971384</v>
      </c>
      <c r="E40" s="14" t="str">
        <f t="shared" si="17"/>
        <v>(－)</v>
      </c>
      <c r="F40" s="14" t="str">
        <f t="shared" si="17"/>
        <v>(－)</v>
      </c>
      <c r="G40" s="14">
        <f t="shared" si="17"/>
        <v>0.012304659819148186</v>
      </c>
      <c r="H40" s="15">
        <f t="shared" si="17"/>
        <v>30.368700977790535</v>
      </c>
      <c r="I40" s="12">
        <f t="shared" si="17"/>
        <v>1.2248621729851341</v>
      </c>
      <c r="J40" s="12">
        <f t="shared" si="17"/>
        <v>2.5887225272525978</v>
      </c>
      <c r="K40" s="12">
        <f t="shared" si="17"/>
        <v>52.031276962771145</v>
      </c>
      <c r="L40" s="12">
        <f t="shared" si="17"/>
        <v>0.9546044037043252</v>
      </c>
      <c r="M40" s="32"/>
      <c r="N40" s="32"/>
      <c r="O40" s="32"/>
      <c r="P40" s="32"/>
    </row>
    <row r="41" spans="1:16" ht="15" customHeight="1">
      <c r="A41" s="71" t="s">
        <v>37</v>
      </c>
      <c r="B41" s="56">
        <v>3164523</v>
      </c>
      <c r="C41" s="56">
        <v>412751</v>
      </c>
      <c r="D41" s="57">
        <v>999441</v>
      </c>
      <c r="E41" s="58">
        <v>0</v>
      </c>
      <c r="F41" s="58">
        <v>0</v>
      </c>
      <c r="G41" s="58">
        <v>197</v>
      </c>
      <c r="H41" s="59">
        <v>999638</v>
      </c>
      <c r="I41" s="56">
        <v>10180</v>
      </c>
      <c r="J41" s="56">
        <v>67990</v>
      </c>
      <c r="K41" s="56">
        <v>1643152</v>
      </c>
      <c r="L41" s="56">
        <v>30813</v>
      </c>
      <c r="M41" s="56">
        <v>395510</v>
      </c>
      <c r="N41" s="56">
        <v>3560032</v>
      </c>
      <c r="O41" s="56">
        <v>3141567</v>
      </c>
      <c r="P41" s="56">
        <v>418466</v>
      </c>
    </row>
    <row r="42" spans="1:16" ht="15" customHeight="1">
      <c r="A42" s="71"/>
      <c r="B42" s="12">
        <f aca="true" t="shared" si="18" ref="B42:L42">IF(B41=0,"(－)",IF(B41="－","(－)",B41/$B41*100))</f>
        <v>100</v>
      </c>
      <c r="C42" s="12">
        <f t="shared" si="18"/>
        <v>13.043071578244177</v>
      </c>
      <c r="D42" s="13">
        <f t="shared" si="18"/>
        <v>31.582674545263217</v>
      </c>
      <c r="E42" s="14" t="str">
        <f t="shared" si="18"/>
        <v>(－)</v>
      </c>
      <c r="F42" s="14" t="str">
        <f t="shared" si="18"/>
        <v>(－)</v>
      </c>
      <c r="G42" s="14">
        <f t="shared" si="18"/>
        <v>0.006225266809563401</v>
      </c>
      <c r="H42" s="15">
        <f t="shared" si="18"/>
        <v>31.588899812072786</v>
      </c>
      <c r="I42" s="12">
        <f t="shared" si="18"/>
        <v>0.32169145239266705</v>
      </c>
      <c r="J42" s="12">
        <f t="shared" si="18"/>
        <v>2.1485070577777443</v>
      </c>
      <c r="K42" s="12">
        <f t="shared" si="18"/>
        <v>51.92416045008995</v>
      </c>
      <c r="L42" s="12">
        <f t="shared" si="18"/>
        <v>0.9737012497618125</v>
      </c>
      <c r="M42" s="32"/>
      <c r="N42" s="32"/>
      <c r="O42" s="32"/>
      <c r="P42" s="32"/>
    </row>
    <row r="43" spans="1:16" ht="15" customHeight="1">
      <c r="A43" s="71" t="s">
        <v>38</v>
      </c>
      <c r="B43" s="27">
        <f>C43+H43+SUM(I43:L43)</f>
        <v>2991107.6629999997</v>
      </c>
      <c r="C43" s="56">
        <v>398995.441</v>
      </c>
      <c r="D43" s="57">
        <v>889046.96</v>
      </c>
      <c r="E43" s="58">
        <v>0</v>
      </c>
      <c r="F43" s="58">
        <v>0</v>
      </c>
      <c r="G43" s="58">
        <v>195.719</v>
      </c>
      <c r="H43" s="59">
        <f>SUM(D43:G43)</f>
        <v>889242.679</v>
      </c>
      <c r="I43" s="56">
        <v>41037.152</v>
      </c>
      <c r="J43" s="56">
        <v>75250</v>
      </c>
      <c r="K43" s="56">
        <v>1564830.677</v>
      </c>
      <c r="L43" s="56">
        <v>21751.714</v>
      </c>
      <c r="M43" s="56">
        <v>418465.669</v>
      </c>
      <c r="N43" s="27">
        <f>B43+M43</f>
        <v>3409573.3319999995</v>
      </c>
      <c r="O43" s="27">
        <v>2975422.946</v>
      </c>
      <c r="P43" s="56">
        <f>N43-O43</f>
        <v>434150.3859999995</v>
      </c>
    </row>
    <row r="44" spans="1:16" ht="15" customHeight="1">
      <c r="A44" s="71"/>
      <c r="B44" s="21">
        <f aca="true" t="shared" si="19" ref="B44:L44">IF(B43=0,"(－)",IF(B43="－","(－)",B43/$B43*100))</f>
        <v>100</v>
      </c>
      <c r="C44" s="12">
        <f t="shared" si="19"/>
        <v>13.339387476270861</v>
      </c>
      <c r="D44" s="13">
        <f t="shared" si="19"/>
        <v>29.723000980456522</v>
      </c>
      <c r="E44" s="14" t="str">
        <f t="shared" si="19"/>
        <v>(－)</v>
      </c>
      <c r="F44" s="14" t="str">
        <f t="shared" si="19"/>
        <v>(－)</v>
      </c>
      <c r="G44" s="14">
        <f t="shared" si="19"/>
        <v>0.006543361926454334</v>
      </c>
      <c r="H44" s="15">
        <f t="shared" si="19"/>
        <v>29.729544342382972</v>
      </c>
      <c r="I44" s="12">
        <f t="shared" si="19"/>
        <v>1.371971745037116</v>
      </c>
      <c r="J44" s="12">
        <f t="shared" si="19"/>
        <v>2.5157904187416076</v>
      </c>
      <c r="K44" s="12">
        <f t="shared" si="19"/>
        <v>52.31609334417997</v>
      </c>
      <c r="L44" s="12">
        <f t="shared" si="19"/>
        <v>0.7272126733874775</v>
      </c>
      <c r="M44" s="32"/>
      <c r="N44" s="33"/>
      <c r="O44" s="33"/>
      <c r="P44" s="32"/>
    </row>
    <row r="45" spans="1:16" ht="15" customHeight="1">
      <c r="A45" s="71" t="s">
        <v>41</v>
      </c>
      <c r="B45" s="27">
        <v>3246812.079</v>
      </c>
      <c r="C45" s="56">
        <v>372702.824</v>
      </c>
      <c r="D45" s="57">
        <v>1113643.404</v>
      </c>
      <c r="E45" s="58">
        <v>0</v>
      </c>
      <c r="F45" s="58">
        <v>0</v>
      </c>
      <c r="G45" s="58">
        <v>400.579</v>
      </c>
      <c r="H45" s="59">
        <v>1114043.983</v>
      </c>
      <c r="I45" s="56">
        <v>9384.946</v>
      </c>
      <c r="J45" s="56">
        <v>41500</v>
      </c>
      <c r="K45" s="56">
        <v>1645675.881</v>
      </c>
      <c r="L45" s="56">
        <v>63504.445</v>
      </c>
      <c r="M45" s="56">
        <v>434279.318</v>
      </c>
      <c r="N45" s="27">
        <v>3681091.397</v>
      </c>
      <c r="O45" s="27">
        <v>3279915.325</v>
      </c>
      <c r="P45" s="56">
        <v>401176.0719999997</v>
      </c>
    </row>
    <row r="46" spans="1:16" ht="15" customHeight="1">
      <c r="A46" s="71"/>
      <c r="B46" s="21">
        <f aca="true" t="shared" si="20" ref="B46:L46">IF(B45=0,"(－)",IF(B45="－","(－)",B45/$B45*100))</f>
        <v>100</v>
      </c>
      <c r="C46" s="12">
        <f t="shared" si="20"/>
        <v>11.47903897520273</v>
      </c>
      <c r="D46" s="13">
        <f t="shared" si="20"/>
        <v>34.29959532314528</v>
      </c>
      <c r="E46" s="14" t="str">
        <f t="shared" si="20"/>
        <v>(－)</v>
      </c>
      <c r="F46" s="14" t="str">
        <f t="shared" si="20"/>
        <v>(－)</v>
      </c>
      <c r="G46" s="14">
        <f t="shared" si="20"/>
        <v>0.012337609638417266</v>
      </c>
      <c r="H46" s="15">
        <f t="shared" si="20"/>
        <v>34.3119329327837</v>
      </c>
      <c r="I46" s="12">
        <f t="shared" si="20"/>
        <v>0.2890510990981194</v>
      </c>
      <c r="J46" s="12">
        <f t="shared" si="20"/>
        <v>1.2781768390113224</v>
      </c>
      <c r="K46" s="12">
        <f t="shared" si="20"/>
        <v>50.68589868948803</v>
      </c>
      <c r="L46" s="12">
        <f t="shared" si="20"/>
        <v>1.9559014644161055</v>
      </c>
      <c r="M46" s="32"/>
      <c r="N46" s="33"/>
      <c r="O46" s="33"/>
      <c r="P46" s="32"/>
    </row>
    <row r="47" spans="1:16" ht="15" customHeight="1">
      <c r="A47" s="71" t="s">
        <v>46</v>
      </c>
      <c r="B47" s="27">
        <v>2805397.39</v>
      </c>
      <c r="C47" s="56">
        <v>353596.039</v>
      </c>
      <c r="D47" s="57">
        <v>881602.332</v>
      </c>
      <c r="E47" s="58">
        <v>0</v>
      </c>
      <c r="F47" s="58">
        <v>0</v>
      </c>
      <c r="G47" s="58">
        <v>441.881</v>
      </c>
      <c r="H47" s="59">
        <f>SUM(D47:G47)</f>
        <v>882044.2130000001</v>
      </c>
      <c r="I47" s="56">
        <v>11695.35</v>
      </c>
      <c r="J47" s="56">
        <v>24300</v>
      </c>
      <c r="K47" s="56">
        <v>1507858.067</v>
      </c>
      <c r="L47" s="56">
        <v>25903.721</v>
      </c>
      <c r="M47" s="56">
        <v>401176.072</v>
      </c>
      <c r="N47" s="27">
        <v>3206573.462</v>
      </c>
      <c r="O47" s="27">
        <v>2753087.164</v>
      </c>
      <c r="P47" s="56">
        <f>N47-O47</f>
        <v>453486.29799999995</v>
      </c>
    </row>
    <row r="48" spans="1:16" ht="15" customHeight="1">
      <c r="A48" s="71"/>
      <c r="B48" s="21">
        <f aca="true" t="shared" si="21" ref="B48:L48">IF(B47=0,"(－)",IF(B47="－","(－)",B47/$B47*100))</f>
        <v>100</v>
      </c>
      <c r="C48" s="12">
        <f t="shared" si="21"/>
        <v>12.604133740924311</v>
      </c>
      <c r="D48" s="13">
        <f t="shared" si="21"/>
        <v>31.425221080711136</v>
      </c>
      <c r="E48" s="14" t="str">
        <f t="shared" si="21"/>
        <v>(－)</v>
      </c>
      <c r="F48" s="14" t="str">
        <f t="shared" si="21"/>
        <v>(－)</v>
      </c>
      <c r="G48" s="14">
        <f t="shared" si="21"/>
        <v>0.015751101843008413</v>
      </c>
      <c r="H48" s="15">
        <f t="shared" si="21"/>
        <v>31.440972182554145</v>
      </c>
      <c r="I48" s="12">
        <f t="shared" si="21"/>
        <v>0.4168874627775996</v>
      </c>
      <c r="J48" s="12">
        <f t="shared" si="21"/>
        <v>0.8661874459076189</v>
      </c>
      <c r="K48" s="12">
        <f t="shared" si="21"/>
        <v>53.74846616649914</v>
      </c>
      <c r="L48" s="12">
        <f t="shared" si="21"/>
        <v>0.9233530013371831</v>
      </c>
      <c r="M48" s="32"/>
      <c r="N48" s="33"/>
      <c r="O48" s="33"/>
      <c r="P48" s="32"/>
    </row>
    <row r="49" spans="1:16" ht="15" customHeight="1">
      <c r="A49" s="71" t="s">
        <v>47</v>
      </c>
      <c r="B49" s="27">
        <v>2667875</v>
      </c>
      <c r="C49" s="56">
        <v>330603</v>
      </c>
      <c r="D49" s="57">
        <v>825677</v>
      </c>
      <c r="E49" s="58">
        <v>0</v>
      </c>
      <c r="F49" s="58">
        <v>0</v>
      </c>
      <c r="G49" s="58">
        <v>185</v>
      </c>
      <c r="H49" s="59">
        <f>SUM(D49:G49)</f>
        <v>825862</v>
      </c>
      <c r="I49" s="56">
        <v>12385</v>
      </c>
      <c r="J49" s="56">
        <v>11960</v>
      </c>
      <c r="K49" s="56">
        <v>1440514</v>
      </c>
      <c r="L49" s="56">
        <v>46551</v>
      </c>
      <c r="M49" s="56">
        <v>453486</v>
      </c>
      <c r="N49" s="27">
        <v>3121361</v>
      </c>
      <c r="O49" s="27">
        <v>2687080</v>
      </c>
      <c r="P49" s="56">
        <f>N49-O49</f>
        <v>434281</v>
      </c>
    </row>
    <row r="50" spans="1:16" ht="15" customHeight="1">
      <c r="A50" s="71"/>
      <c r="B50" s="21">
        <f aca="true" t="shared" si="22" ref="B50:L50">IF(B49=0,"(－)",IF(B49="－","(－)",B49/$B49*100))</f>
        <v>100</v>
      </c>
      <c r="C50" s="12">
        <f t="shared" si="22"/>
        <v>12.391997376188915</v>
      </c>
      <c r="D50" s="13">
        <f t="shared" si="22"/>
        <v>30.948863796092397</v>
      </c>
      <c r="E50" s="14" t="str">
        <f t="shared" si="22"/>
        <v>(－)</v>
      </c>
      <c r="F50" s="14" t="str">
        <f t="shared" si="22"/>
        <v>(－)</v>
      </c>
      <c r="G50" s="14">
        <f t="shared" si="22"/>
        <v>0.006934357869090568</v>
      </c>
      <c r="H50" s="15">
        <f t="shared" si="22"/>
        <v>30.955798153961485</v>
      </c>
      <c r="I50" s="12">
        <f t="shared" si="22"/>
        <v>0.4642271470739821</v>
      </c>
      <c r="J50" s="12">
        <f t="shared" si="22"/>
        <v>0.44829686548282804</v>
      </c>
      <c r="K50" s="12">
        <f t="shared" si="22"/>
        <v>53.994808602352066</v>
      </c>
      <c r="L50" s="12">
        <f t="shared" si="22"/>
        <v>1.74487185494073</v>
      </c>
      <c r="M50" s="32"/>
      <c r="N50" s="33"/>
      <c r="O50" s="33"/>
      <c r="P50" s="32"/>
    </row>
    <row r="51" spans="1:16" ht="15" customHeight="1">
      <c r="A51" s="71" t="s">
        <v>52</v>
      </c>
      <c r="B51" s="27">
        <v>2667263</v>
      </c>
      <c r="C51" s="56">
        <v>310311</v>
      </c>
      <c r="D51" s="57">
        <v>857203</v>
      </c>
      <c r="E51" s="58">
        <v>0</v>
      </c>
      <c r="F51" s="58">
        <v>0</v>
      </c>
      <c r="G51" s="58">
        <v>477</v>
      </c>
      <c r="H51" s="59">
        <v>857680</v>
      </c>
      <c r="I51" s="56">
        <v>19485</v>
      </c>
      <c r="J51" s="56">
        <v>12800</v>
      </c>
      <c r="K51" s="56">
        <v>1434764</v>
      </c>
      <c r="L51" s="56">
        <v>32224</v>
      </c>
      <c r="M51" s="56">
        <v>434281</v>
      </c>
      <c r="N51" s="27">
        <v>3101545</v>
      </c>
      <c r="O51" s="27">
        <v>2608340</v>
      </c>
      <c r="P51" s="56">
        <v>493204</v>
      </c>
    </row>
    <row r="52" spans="1:16" ht="15" customHeight="1">
      <c r="A52" s="71"/>
      <c r="B52" s="21">
        <f aca="true" t="shared" si="23" ref="B52:L52">IF(B51=0,"(－)",IF(B51="－","(－)",B51/$B51*100))</f>
        <v>100</v>
      </c>
      <c r="C52" s="12">
        <f t="shared" si="23"/>
        <v>11.634060833146187</v>
      </c>
      <c r="D52" s="13">
        <f t="shared" si="23"/>
        <v>32.137925656375096</v>
      </c>
      <c r="E52" s="14" t="str">
        <f t="shared" si="23"/>
        <v>(－)</v>
      </c>
      <c r="F52" s="14" t="str">
        <f t="shared" si="23"/>
        <v>(－)</v>
      </c>
      <c r="G52" s="14">
        <f t="shared" si="23"/>
        <v>0.017883500802133124</v>
      </c>
      <c r="H52" s="15">
        <f t="shared" si="23"/>
        <v>32.15580915717723</v>
      </c>
      <c r="I52" s="12">
        <f t="shared" si="23"/>
        <v>0.7305241365399663</v>
      </c>
      <c r="J52" s="12">
        <f t="shared" si="23"/>
        <v>0.4798926839985408</v>
      </c>
      <c r="K52" s="12">
        <f t="shared" si="23"/>
        <v>53.791620848787694</v>
      </c>
      <c r="L52" s="12">
        <f t="shared" si="23"/>
        <v>1.2081298319663265</v>
      </c>
      <c r="M52" s="32"/>
      <c r="N52" s="33"/>
      <c r="O52" s="33"/>
      <c r="P52" s="32"/>
    </row>
    <row r="53" spans="1:16" ht="15" customHeight="1">
      <c r="A53" s="71" t="s">
        <v>54</v>
      </c>
      <c r="B53" s="27">
        <v>2759229</v>
      </c>
      <c r="C53" s="27">
        <v>295059</v>
      </c>
      <c r="D53" s="28">
        <v>948175</v>
      </c>
      <c r="E53" s="29">
        <v>0</v>
      </c>
      <c r="F53" s="29">
        <v>0</v>
      </c>
      <c r="G53" s="29">
        <v>0</v>
      </c>
      <c r="H53" s="30">
        <v>948175</v>
      </c>
      <c r="I53" s="27">
        <v>9540</v>
      </c>
      <c r="J53" s="27">
        <v>23200</v>
      </c>
      <c r="K53" s="27">
        <v>1424571</v>
      </c>
      <c r="L53" s="27">
        <v>58683</v>
      </c>
      <c r="M53" s="27">
        <v>493204</v>
      </c>
      <c r="N53" s="27">
        <v>3252433</v>
      </c>
      <c r="O53" s="27">
        <v>2812782</v>
      </c>
      <c r="P53" s="27">
        <v>439651</v>
      </c>
    </row>
    <row r="54" spans="1:16" ht="15" customHeight="1">
      <c r="A54" s="71"/>
      <c r="B54" s="21">
        <f aca="true" t="shared" si="24" ref="B54:L54">IF(B53=0,"(－)",IF(B53="－","(－)",B53/$B53*100))</f>
        <v>100</v>
      </c>
      <c r="C54" s="12">
        <f t="shared" si="24"/>
        <v>10.6935306928131</v>
      </c>
      <c r="D54" s="13">
        <f t="shared" si="24"/>
        <v>34.363766110025665</v>
      </c>
      <c r="E54" s="14" t="str">
        <f t="shared" si="24"/>
        <v>(－)</v>
      </c>
      <c r="F54" s="14" t="str">
        <f t="shared" si="24"/>
        <v>(－)</v>
      </c>
      <c r="G54" s="14" t="str">
        <f t="shared" si="24"/>
        <v>(－)</v>
      </c>
      <c r="H54" s="15">
        <f t="shared" si="24"/>
        <v>34.363766110025665</v>
      </c>
      <c r="I54" s="12">
        <f t="shared" si="24"/>
        <v>0.3457487580769845</v>
      </c>
      <c r="J54" s="12">
        <f t="shared" si="24"/>
        <v>0.8408145898727506</v>
      </c>
      <c r="K54" s="12">
        <f t="shared" si="24"/>
        <v>51.62931384093166</v>
      </c>
      <c r="L54" s="12">
        <f t="shared" si="24"/>
        <v>2.126789766271665</v>
      </c>
      <c r="M54" s="32"/>
      <c r="N54" s="33"/>
      <c r="O54" s="33"/>
      <c r="P54" s="32"/>
    </row>
    <row r="55" spans="1:16" ht="15" customHeight="1">
      <c r="A55" s="71" t="s">
        <v>55</v>
      </c>
      <c r="B55" s="27">
        <v>2376785</v>
      </c>
      <c r="C55" s="27">
        <v>278142</v>
      </c>
      <c r="D55" s="27">
        <v>728568</v>
      </c>
      <c r="E55" s="27">
        <v>0</v>
      </c>
      <c r="F55" s="27">
        <v>0</v>
      </c>
      <c r="G55" s="27">
        <v>0</v>
      </c>
      <c r="H55" s="27">
        <v>728568</v>
      </c>
      <c r="I55" s="27">
        <v>10784</v>
      </c>
      <c r="J55" s="27">
        <v>10820</v>
      </c>
      <c r="K55" s="27">
        <v>1310083</v>
      </c>
      <c r="L55" s="27">
        <v>38388</v>
      </c>
      <c r="M55" s="27">
        <v>438745</v>
      </c>
      <c r="N55" s="27">
        <v>2815530</v>
      </c>
      <c r="O55" s="27">
        <v>2371678</v>
      </c>
      <c r="P55" s="27">
        <v>443852</v>
      </c>
    </row>
    <row r="56" spans="1:16" ht="15" customHeight="1">
      <c r="A56" s="71"/>
      <c r="B56" s="21">
        <v>100</v>
      </c>
      <c r="C56" s="12">
        <v>11.702446792621126</v>
      </c>
      <c r="D56" s="13">
        <v>30.653508836516558</v>
      </c>
      <c r="E56" s="14" t="s">
        <v>60</v>
      </c>
      <c r="F56" s="14" t="s">
        <v>60</v>
      </c>
      <c r="G56" s="14" t="s">
        <v>60</v>
      </c>
      <c r="H56" s="15">
        <v>30.653508836516558</v>
      </c>
      <c r="I56" s="12">
        <v>0.4537221498789331</v>
      </c>
      <c r="J56" s="12">
        <v>0.45523680097274255</v>
      </c>
      <c r="K56" s="12">
        <v>55.11996247031179</v>
      </c>
      <c r="L56" s="12">
        <v>1.6151229496988577</v>
      </c>
      <c r="M56" s="32"/>
      <c r="N56" s="33"/>
      <c r="O56" s="33"/>
      <c r="P56" s="32"/>
    </row>
    <row r="57" spans="1:16" ht="15" customHeight="1">
      <c r="A57" s="71" t="s">
        <v>64</v>
      </c>
      <c r="B57" s="27">
        <v>2287051</v>
      </c>
      <c r="C57" s="27">
        <v>264879</v>
      </c>
      <c r="D57" s="28">
        <v>712187</v>
      </c>
      <c r="E57" s="29">
        <v>0</v>
      </c>
      <c r="F57" s="29">
        <v>0</v>
      </c>
      <c r="G57" s="29">
        <v>0</v>
      </c>
      <c r="H57" s="30">
        <v>712187</v>
      </c>
      <c r="I57" s="27">
        <v>8923</v>
      </c>
      <c r="J57" s="27">
        <v>17381</v>
      </c>
      <c r="K57" s="27">
        <v>1232076</v>
      </c>
      <c r="L57" s="27">
        <v>51606</v>
      </c>
      <c r="M57" s="27">
        <v>443946</v>
      </c>
      <c r="N57" s="27">
        <f>B57+M57+1</f>
        <v>2730998</v>
      </c>
      <c r="O57" s="27">
        <v>2263616</v>
      </c>
      <c r="P57" s="27">
        <f>N57-O57</f>
        <v>467382</v>
      </c>
    </row>
    <row r="58" spans="1:16" ht="15" customHeight="1">
      <c r="A58" s="71"/>
      <c r="B58" s="21">
        <f aca="true" t="shared" si="25" ref="B58:L58">IF(B57=0,"(－)",IF(B57="－","(－)",B57/$B57*100))</f>
        <v>100</v>
      </c>
      <c r="C58" s="12">
        <f t="shared" si="25"/>
        <v>11.581683136930483</v>
      </c>
      <c r="D58" s="13">
        <f t="shared" si="25"/>
        <v>31.1399702061738</v>
      </c>
      <c r="E58" s="14" t="str">
        <f t="shared" si="25"/>
        <v>(－)</v>
      </c>
      <c r="F58" s="14" t="str">
        <f t="shared" si="25"/>
        <v>(－)</v>
      </c>
      <c r="G58" s="14" t="str">
        <f t="shared" si="25"/>
        <v>(－)</v>
      </c>
      <c r="H58" s="15">
        <f t="shared" si="25"/>
        <v>31.1399702061738</v>
      </c>
      <c r="I58" s="12">
        <f t="shared" si="25"/>
        <v>0.3901530835997973</v>
      </c>
      <c r="J58" s="12">
        <f t="shared" si="25"/>
        <v>0.7599743075252804</v>
      </c>
      <c r="K58" s="12">
        <f t="shared" si="25"/>
        <v>53.87182008621583</v>
      </c>
      <c r="L58" s="12">
        <f t="shared" si="25"/>
        <v>2.2564429039842135</v>
      </c>
      <c r="M58" s="32"/>
      <c r="N58" s="33"/>
      <c r="O58" s="33"/>
      <c r="P58" s="32"/>
    </row>
    <row r="59" spans="1:16" ht="15" customHeight="1">
      <c r="A59" s="71" t="s">
        <v>68</v>
      </c>
      <c r="B59" s="27">
        <v>2228045</v>
      </c>
      <c r="C59" s="27">
        <v>250151</v>
      </c>
      <c r="D59" s="28">
        <v>745030</v>
      </c>
      <c r="E59" s="29">
        <v>0</v>
      </c>
      <c r="F59" s="29">
        <v>0</v>
      </c>
      <c r="G59" s="29">
        <v>0</v>
      </c>
      <c r="H59" s="30">
        <v>745030</v>
      </c>
      <c r="I59" s="27">
        <v>11429</v>
      </c>
      <c r="J59" s="27">
        <v>7000</v>
      </c>
      <c r="K59" s="27">
        <v>1186922</v>
      </c>
      <c r="L59" s="27">
        <v>27513</v>
      </c>
      <c r="M59" s="27">
        <v>467382</v>
      </c>
      <c r="N59" s="27">
        <v>2695427</v>
      </c>
      <c r="O59" s="27">
        <v>2203465</v>
      </c>
      <c r="P59" s="27">
        <f>N59-O59</f>
        <v>491962</v>
      </c>
    </row>
    <row r="60" spans="1:16" ht="15" customHeight="1">
      <c r="A60" s="71"/>
      <c r="B60" s="21">
        <f aca="true" t="shared" si="26" ref="B60:L60">IF(B59=0,"(－)",IF(B59="－","(－)",B59/$B59*100))</f>
        <v>100</v>
      </c>
      <c r="C60" s="12">
        <f t="shared" si="26"/>
        <v>11.227376466812835</v>
      </c>
      <c r="D60" s="13">
        <f t="shared" si="26"/>
        <v>33.43873216205238</v>
      </c>
      <c r="E60" s="14" t="str">
        <f t="shared" si="26"/>
        <v>(－)</v>
      </c>
      <c r="F60" s="14" t="str">
        <f t="shared" si="26"/>
        <v>(－)</v>
      </c>
      <c r="G60" s="14" t="str">
        <f t="shared" si="26"/>
        <v>(－)</v>
      </c>
      <c r="H60" s="15">
        <f t="shared" si="26"/>
        <v>33.43873216205238</v>
      </c>
      <c r="I60" s="12">
        <f t="shared" si="26"/>
        <v>0.51296091416466</v>
      </c>
      <c r="J60" s="12">
        <f t="shared" si="26"/>
        <v>0.3141767782966682</v>
      </c>
      <c r="K60" s="12">
        <f t="shared" si="26"/>
        <v>53.27190429277685</v>
      </c>
      <c r="L60" s="12">
        <f t="shared" si="26"/>
        <v>1.2348493858966045</v>
      </c>
      <c r="M60" s="32"/>
      <c r="N60" s="33"/>
      <c r="O60" s="33"/>
      <c r="P60" s="32"/>
    </row>
    <row r="61" spans="1:16" ht="15" customHeight="1">
      <c r="A61" s="71" t="s">
        <v>72</v>
      </c>
      <c r="B61" s="34">
        <v>2270624</v>
      </c>
      <c r="C61" s="34">
        <v>247114</v>
      </c>
      <c r="D61" s="35">
        <v>749450</v>
      </c>
      <c r="E61" s="36">
        <v>0</v>
      </c>
      <c r="F61" s="36">
        <v>0</v>
      </c>
      <c r="G61" s="36">
        <v>0</v>
      </c>
      <c r="H61" s="37">
        <v>749450</v>
      </c>
      <c r="I61" s="34">
        <v>7222</v>
      </c>
      <c r="J61" s="34">
        <v>2122</v>
      </c>
      <c r="K61" s="34">
        <v>1169699</v>
      </c>
      <c r="L61" s="34">
        <v>95017</v>
      </c>
      <c r="M61" s="34">
        <v>491962</v>
      </c>
      <c r="N61" s="34">
        <v>2762586</v>
      </c>
      <c r="O61" s="38">
        <v>2214344</v>
      </c>
      <c r="P61" s="63">
        <f>N61-O61</f>
        <v>548242</v>
      </c>
    </row>
    <row r="62" spans="1:16" ht="15" customHeight="1">
      <c r="A62" s="71"/>
      <c r="B62" s="21">
        <f aca="true" t="shared" si="27" ref="B62:L62">IF(B61=0,"(－)",IF(B61="－","(－)",B61/$B61*100))</f>
        <v>100</v>
      </c>
      <c r="C62" s="12">
        <f t="shared" si="27"/>
        <v>10.883087644629846</v>
      </c>
      <c r="D62" s="13">
        <f t="shared" si="27"/>
        <v>33.006345392279826</v>
      </c>
      <c r="E62" s="14" t="str">
        <f t="shared" si="27"/>
        <v>(－)</v>
      </c>
      <c r="F62" s="14" t="str">
        <f t="shared" si="27"/>
        <v>(－)</v>
      </c>
      <c r="G62" s="14" t="str">
        <f t="shared" si="27"/>
        <v>(－)</v>
      </c>
      <c r="H62" s="15">
        <f t="shared" si="27"/>
        <v>33.006345392279826</v>
      </c>
      <c r="I62" s="12">
        <f t="shared" si="27"/>
        <v>0.3180623476189805</v>
      </c>
      <c r="J62" s="12">
        <f t="shared" si="27"/>
        <v>0.09345448652000507</v>
      </c>
      <c r="K62" s="12">
        <f t="shared" si="27"/>
        <v>51.514429513649105</v>
      </c>
      <c r="L62" s="12">
        <f t="shared" si="27"/>
        <v>4.184620615302225</v>
      </c>
      <c r="M62" s="32"/>
      <c r="N62" s="33"/>
      <c r="O62" s="33"/>
      <c r="P62" s="32"/>
    </row>
    <row r="63" spans="1:16" ht="13.5">
      <c r="A63" s="71" t="s">
        <v>78</v>
      </c>
      <c r="B63" s="34">
        <v>2047354</v>
      </c>
      <c r="C63" s="34">
        <v>234723</v>
      </c>
      <c r="D63" s="35">
        <v>663673</v>
      </c>
      <c r="E63" s="36">
        <v>0</v>
      </c>
      <c r="F63" s="36">
        <v>0</v>
      </c>
      <c r="G63" s="36">
        <v>0</v>
      </c>
      <c r="H63" s="37">
        <v>663673</v>
      </c>
      <c r="I63" s="34">
        <v>5405</v>
      </c>
      <c r="J63" s="34">
        <v>5140</v>
      </c>
      <c r="K63" s="34">
        <v>1114059</v>
      </c>
      <c r="L63" s="34">
        <v>24354</v>
      </c>
      <c r="M63" s="34">
        <v>548242</v>
      </c>
      <c r="N63" s="34">
        <v>2595596</v>
      </c>
      <c r="O63" s="38">
        <v>2007742</v>
      </c>
      <c r="P63" s="63">
        <f>N63-O63</f>
        <v>587854</v>
      </c>
    </row>
    <row r="64" spans="1:16" ht="13.5">
      <c r="A64" s="71"/>
      <c r="B64" s="21">
        <f aca="true" t="shared" si="28" ref="B64:L66">IF(B63=0,"(－)",IF(B63="－","(－)",B63/$B63*100))</f>
        <v>100</v>
      </c>
      <c r="C64" s="12">
        <f t="shared" si="28"/>
        <v>11.464700291205137</v>
      </c>
      <c r="D64" s="13">
        <f t="shared" si="28"/>
        <v>32.41613321389462</v>
      </c>
      <c r="E64" s="14" t="str">
        <f t="shared" si="28"/>
        <v>(－)</v>
      </c>
      <c r="F64" s="14" t="str">
        <f t="shared" si="28"/>
        <v>(－)</v>
      </c>
      <c r="G64" s="14" t="str">
        <f t="shared" si="28"/>
        <v>(－)</v>
      </c>
      <c r="H64" s="15">
        <f t="shared" si="28"/>
        <v>32.41613321389462</v>
      </c>
      <c r="I64" s="12">
        <f t="shared" si="28"/>
        <v>0.26399928883817847</v>
      </c>
      <c r="J64" s="12">
        <f t="shared" si="28"/>
        <v>0.2510557529376942</v>
      </c>
      <c r="K64" s="12">
        <f t="shared" si="28"/>
        <v>54.41457608210403</v>
      </c>
      <c r="L64" s="12">
        <f t="shared" si="28"/>
        <v>1.1895353710203511</v>
      </c>
      <c r="M64" s="32"/>
      <c r="N64" s="33"/>
      <c r="O64" s="33"/>
      <c r="P64" s="32"/>
    </row>
    <row r="65" spans="1:16" ht="13.5">
      <c r="A65" s="75" t="s">
        <v>79</v>
      </c>
      <c r="B65" s="60">
        <v>2110903</v>
      </c>
      <c r="C65" s="60">
        <v>226283</v>
      </c>
      <c r="D65" s="60">
        <v>698902</v>
      </c>
      <c r="E65" s="60">
        <v>0</v>
      </c>
      <c r="F65" s="60">
        <v>0</v>
      </c>
      <c r="G65" s="60">
        <v>0</v>
      </c>
      <c r="H65" s="60">
        <v>698902</v>
      </c>
      <c r="I65" s="60">
        <v>5100</v>
      </c>
      <c r="J65" s="60">
        <v>30500</v>
      </c>
      <c r="K65" s="60">
        <v>1039013</v>
      </c>
      <c r="L65" s="60">
        <v>111106</v>
      </c>
      <c r="M65" s="60">
        <v>587854</v>
      </c>
      <c r="N65" s="60">
        <v>2698758</v>
      </c>
      <c r="O65" s="60">
        <v>2094252</v>
      </c>
      <c r="P65" s="60">
        <f>N65-O65</f>
        <v>604506</v>
      </c>
    </row>
    <row r="66" spans="1:16" ht="13.5">
      <c r="A66" s="76"/>
      <c r="B66" s="64">
        <f t="shared" si="28"/>
        <v>100</v>
      </c>
      <c r="C66" s="64">
        <f t="shared" si="28"/>
        <v>10.719725160275011</v>
      </c>
      <c r="D66" s="64">
        <f t="shared" si="28"/>
        <v>33.10914807549186</v>
      </c>
      <c r="E66" s="65" t="str">
        <f t="shared" si="28"/>
        <v>(－)</v>
      </c>
      <c r="F66" s="65" t="str">
        <f t="shared" si="28"/>
        <v>(－)</v>
      </c>
      <c r="G66" s="65" t="str">
        <f t="shared" si="28"/>
        <v>(－)</v>
      </c>
      <c r="H66" s="64">
        <f t="shared" si="28"/>
        <v>33.10914807549186</v>
      </c>
      <c r="I66" s="64">
        <f t="shared" si="28"/>
        <v>0.24160276431460848</v>
      </c>
      <c r="J66" s="64">
        <f t="shared" si="28"/>
        <v>1.444879276783443</v>
      </c>
      <c r="K66" s="64">
        <f t="shared" si="28"/>
        <v>49.221257442904765</v>
      </c>
      <c r="L66" s="64">
        <f t="shared" si="28"/>
        <v>5.263434653321351</v>
      </c>
      <c r="M66" s="41"/>
      <c r="N66" s="41"/>
      <c r="O66" s="41"/>
      <c r="P66" s="41"/>
    </row>
    <row r="67" spans="1:16" ht="13.5">
      <c r="A67" s="75" t="s">
        <v>85</v>
      </c>
      <c r="B67" s="60">
        <v>1927011</v>
      </c>
      <c r="C67" s="60">
        <v>218657</v>
      </c>
      <c r="D67" s="60">
        <v>650235</v>
      </c>
      <c r="E67" s="60">
        <v>0</v>
      </c>
      <c r="F67" s="60">
        <v>0</v>
      </c>
      <c r="G67" s="60">
        <v>0</v>
      </c>
      <c r="H67" s="60">
        <v>650235</v>
      </c>
      <c r="I67" s="60">
        <v>5373</v>
      </c>
      <c r="J67" s="60">
        <v>40470</v>
      </c>
      <c r="K67" s="60">
        <v>984743</v>
      </c>
      <c r="L67" s="60">
        <v>27533</v>
      </c>
      <c r="M67" s="60">
        <v>606314</v>
      </c>
      <c r="N67" s="60">
        <v>2533325</v>
      </c>
      <c r="O67" s="60">
        <v>1855433</v>
      </c>
      <c r="P67" s="60">
        <f>N67-O67</f>
        <v>677892</v>
      </c>
    </row>
    <row r="68" spans="1:16" ht="13.5">
      <c r="A68" s="76"/>
      <c r="B68" s="64">
        <f aca="true" t="shared" si="29" ref="B68:L68">IF(B67=0,"(－)",IF(B67="－","(－)",B67/$B67*100))</f>
        <v>100</v>
      </c>
      <c r="C68" s="64">
        <f t="shared" si="29"/>
        <v>11.346951314756376</v>
      </c>
      <c r="D68" s="64">
        <f t="shared" si="29"/>
        <v>33.74319087955388</v>
      </c>
      <c r="E68" s="65" t="str">
        <f t="shared" si="29"/>
        <v>(－)</v>
      </c>
      <c r="F68" s="65" t="str">
        <f t="shared" si="29"/>
        <v>(－)</v>
      </c>
      <c r="G68" s="65" t="str">
        <f t="shared" si="29"/>
        <v>(－)</v>
      </c>
      <c r="H68" s="64">
        <f t="shared" si="29"/>
        <v>33.74319087955388</v>
      </c>
      <c r="I68" s="64">
        <f t="shared" si="29"/>
        <v>0.27882560089174374</v>
      </c>
      <c r="J68" s="64">
        <f t="shared" si="29"/>
        <v>2.100143694042224</v>
      </c>
      <c r="K68" s="64">
        <f t="shared" si="29"/>
        <v>51.10209542135463</v>
      </c>
      <c r="L68" s="64">
        <f t="shared" si="29"/>
        <v>1.4287930894011502</v>
      </c>
      <c r="M68" s="41"/>
      <c r="N68" s="41"/>
      <c r="O68" s="41"/>
      <c r="P68" s="41"/>
    </row>
  </sheetData>
  <sheetProtection/>
  <mergeCells count="35">
    <mergeCell ref="A55:A56"/>
    <mergeCell ref="A53:A54"/>
    <mergeCell ref="A59:A60"/>
    <mergeCell ref="A19:A20"/>
    <mergeCell ref="A45:A46"/>
    <mergeCell ref="A33:A34"/>
    <mergeCell ref="A39:A40"/>
    <mergeCell ref="A43:A44"/>
    <mergeCell ref="A67:A68"/>
    <mergeCell ref="A65:A66"/>
    <mergeCell ref="A63:A64"/>
    <mergeCell ref="A41:A42"/>
    <mergeCell ref="A51:A52"/>
    <mergeCell ref="A27:A28"/>
    <mergeCell ref="A29:A30"/>
    <mergeCell ref="A31:A32"/>
    <mergeCell ref="A57:A58"/>
    <mergeCell ref="A61:A62"/>
    <mergeCell ref="D3:H3"/>
    <mergeCell ref="A5:A6"/>
    <mergeCell ref="A7:A8"/>
    <mergeCell ref="A9:A10"/>
    <mergeCell ref="A49:A50"/>
    <mergeCell ref="A35:A36"/>
    <mergeCell ref="A13:A14"/>
    <mergeCell ref="A15:A16"/>
    <mergeCell ref="A47:A48"/>
    <mergeCell ref="A37:A38"/>
    <mergeCell ref="A11:A12"/>
    <mergeCell ref="C3:C4"/>
    <mergeCell ref="A23:A24"/>
    <mergeCell ref="A17:A18"/>
    <mergeCell ref="A25:A26"/>
    <mergeCell ref="B3:B4"/>
    <mergeCell ref="A21:A22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85" zoomScaleSheetLayoutView="85" zoomScalePageLayoutView="0" workbookViewId="0" topLeftCell="A1">
      <pane xSplit="1" ySplit="4" topLeftCell="B53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L72" sqref="L72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56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72" t="s">
        <v>26</v>
      </c>
      <c r="C3" s="72" t="s">
        <v>11</v>
      </c>
      <c r="D3" s="71" t="s">
        <v>12</v>
      </c>
      <c r="E3" s="71"/>
      <c r="F3" s="71"/>
      <c r="G3" s="71"/>
      <c r="H3" s="71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4"/>
      <c r="C4" s="74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71" t="s">
        <v>28</v>
      </c>
      <c r="B5" s="56">
        <v>890039</v>
      </c>
      <c r="C5" s="56">
        <v>107671</v>
      </c>
      <c r="D5" s="57">
        <v>40562</v>
      </c>
      <c r="E5" s="58">
        <v>35967</v>
      </c>
      <c r="F5" s="58">
        <v>68298</v>
      </c>
      <c r="G5" s="58">
        <v>0</v>
      </c>
      <c r="H5" s="59">
        <v>144827</v>
      </c>
      <c r="I5" s="56">
        <v>169054</v>
      </c>
      <c r="J5" s="56">
        <v>209209</v>
      </c>
      <c r="K5" s="56">
        <v>0</v>
      </c>
      <c r="L5" s="56">
        <v>259278</v>
      </c>
      <c r="M5" s="56">
        <v>380116</v>
      </c>
      <c r="N5" s="56">
        <v>1270155</v>
      </c>
      <c r="O5" s="56">
        <v>736660</v>
      </c>
      <c r="P5" s="56">
        <v>533495</v>
      </c>
    </row>
    <row r="6" spans="1:16" ht="15" customHeight="1">
      <c r="A6" s="71"/>
      <c r="B6" s="12">
        <f aca="true" t="shared" si="0" ref="B6:L6">IF(B5=0,"(－)",IF(B5="－","(－)",B5/$B5*100))</f>
        <v>100</v>
      </c>
      <c r="C6" s="12">
        <f t="shared" si="0"/>
        <v>12.097335060598468</v>
      </c>
      <c r="D6" s="13">
        <f t="shared" si="0"/>
        <v>4.557328386733615</v>
      </c>
      <c r="E6" s="14">
        <f t="shared" si="0"/>
        <v>4.041058874948177</v>
      </c>
      <c r="F6" s="14">
        <f t="shared" si="0"/>
        <v>7.673596325554273</v>
      </c>
      <c r="G6" s="14" t="str">
        <f t="shared" si="0"/>
        <v>(－)</v>
      </c>
      <c r="H6" s="15">
        <f t="shared" si="0"/>
        <v>16.271983587236065</v>
      </c>
      <c r="I6" s="12">
        <f t="shared" si="0"/>
        <v>18.993999139363556</v>
      </c>
      <c r="J6" s="12">
        <f t="shared" si="0"/>
        <v>23.505599192844358</v>
      </c>
      <c r="K6" s="12" t="str">
        <f t="shared" si="0"/>
        <v>(－)</v>
      </c>
      <c r="L6" s="12">
        <f t="shared" si="0"/>
        <v>29.131083019957554</v>
      </c>
      <c r="M6" s="32"/>
      <c r="N6" s="32"/>
      <c r="O6" s="32"/>
      <c r="P6" s="32"/>
    </row>
    <row r="7" spans="1:16" ht="15" customHeight="1">
      <c r="A7" s="71" t="s">
        <v>29</v>
      </c>
      <c r="B7" s="56">
        <v>1317898</v>
      </c>
      <c r="C7" s="56">
        <v>347005</v>
      </c>
      <c r="D7" s="57">
        <v>35807</v>
      </c>
      <c r="E7" s="58">
        <v>69042</v>
      </c>
      <c r="F7" s="58">
        <v>193492</v>
      </c>
      <c r="G7" s="58">
        <v>0</v>
      </c>
      <c r="H7" s="59">
        <v>298340</v>
      </c>
      <c r="I7" s="56">
        <v>261636</v>
      </c>
      <c r="J7" s="56">
        <v>560</v>
      </c>
      <c r="K7" s="56">
        <v>0</v>
      </c>
      <c r="L7" s="56">
        <v>410357</v>
      </c>
      <c r="M7" s="56">
        <v>531112</v>
      </c>
      <c r="N7" s="56">
        <v>1849010</v>
      </c>
      <c r="O7" s="56">
        <v>1231450</v>
      </c>
      <c r="P7" s="56">
        <v>617560</v>
      </c>
    </row>
    <row r="8" spans="1:16" ht="15" customHeight="1">
      <c r="A8" s="71"/>
      <c r="B8" s="12">
        <f aca="true" t="shared" si="1" ref="B8:L8">IF(B7=0,"(－)",IF(B7="－","(－)",B7/$B7*100))</f>
        <v>100</v>
      </c>
      <c r="C8" s="12">
        <f t="shared" si="1"/>
        <v>26.33018640289309</v>
      </c>
      <c r="D8" s="13">
        <f t="shared" si="1"/>
        <v>2.7169780969392168</v>
      </c>
      <c r="E8" s="14">
        <f t="shared" si="1"/>
        <v>5.238796932691301</v>
      </c>
      <c r="F8" s="14">
        <f t="shared" si="1"/>
        <v>14.681864605606807</v>
      </c>
      <c r="G8" s="14" t="str">
        <f t="shared" si="1"/>
        <v>(－)</v>
      </c>
      <c r="H8" s="15">
        <f t="shared" si="1"/>
        <v>22.637563756830954</v>
      </c>
      <c r="I8" s="12">
        <f t="shared" si="1"/>
        <v>19.852522729376627</v>
      </c>
      <c r="J8" s="12">
        <f t="shared" si="1"/>
        <v>0.042491907567960494</v>
      </c>
      <c r="K8" s="12" t="str">
        <f t="shared" si="1"/>
        <v>(－)</v>
      </c>
      <c r="L8" s="12">
        <f t="shared" si="1"/>
        <v>31.137235203331365</v>
      </c>
      <c r="M8" s="32"/>
      <c r="N8" s="32"/>
      <c r="O8" s="32"/>
      <c r="P8" s="32"/>
    </row>
    <row r="9" spans="1:16" ht="15" customHeight="1">
      <c r="A9" s="71" t="s">
        <v>0</v>
      </c>
      <c r="B9" s="56">
        <v>885816</v>
      </c>
      <c r="C9" s="56">
        <v>148019</v>
      </c>
      <c r="D9" s="57">
        <v>42629</v>
      </c>
      <c r="E9" s="58">
        <v>50305</v>
      </c>
      <c r="F9" s="58">
        <v>92905</v>
      </c>
      <c r="G9" s="58">
        <v>0</v>
      </c>
      <c r="H9" s="59">
        <v>185840</v>
      </c>
      <c r="I9" s="56">
        <v>227442</v>
      </c>
      <c r="J9" s="56">
        <v>330</v>
      </c>
      <c r="K9" s="56">
        <v>0</v>
      </c>
      <c r="L9" s="56">
        <v>324185</v>
      </c>
      <c r="M9" s="56">
        <v>617925</v>
      </c>
      <c r="N9" s="56">
        <v>1503742</v>
      </c>
      <c r="O9" s="56">
        <v>1116621</v>
      </c>
      <c r="P9" s="56">
        <v>387121</v>
      </c>
    </row>
    <row r="10" spans="1:16" ht="15" customHeight="1">
      <c r="A10" s="71"/>
      <c r="B10" s="12">
        <f aca="true" t="shared" si="2" ref="B10:L10">IF(B9=0,"(－)",IF(B9="－","(－)",B9/$B9*100))</f>
        <v>100</v>
      </c>
      <c r="C10" s="12">
        <f t="shared" si="2"/>
        <v>16.70990363687267</v>
      </c>
      <c r="D10" s="13">
        <f t="shared" si="2"/>
        <v>4.812398963215838</v>
      </c>
      <c r="E10" s="14">
        <f t="shared" si="2"/>
        <v>5.678944611522032</v>
      </c>
      <c r="F10" s="14">
        <f t="shared" si="2"/>
        <v>10.488069757150468</v>
      </c>
      <c r="G10" s="14" t="str">
        <f t="shared" si="2"/>
        <v>(－)</v>
      </c>
      <c r="H10" s="15">
        <f t="shared" si="2"/>
        <v>20.97952622214997</v>
      </c>
      <c r="I10" s="12">
        <f t="shared" si="2"/>
        <v>25.675986886667207</v>
      </c>
      <c r="J10" s="12">
        <f t="shared" si="2"/>
        <v>0.03725378633937522</v>
      </c>
      <c r="K10" s="12" t="str">
        <f t="shared" si="2"/>
        <v>(－)</v>
      </c>
      <c r="L10" s="12">
        <f t="shared" si="2"/>
        <v>36.59732946797077</v>
      </c>
      <c r="M10" s="32"/>
      <c r="N10" s="32"/>
      <c r="O10" s="32"/>
      <c r="P10" s="32"/>
    </row>
    <row r="11" spans="1:16" ht="15" customHeight="1">
      <c r="A11" s="71" t="s">
        <v>1</v>
      </c>
      <c r="B11" s="56">
        <v>682622</v>
      </c>
      <c r="C11" s="56">
        <v>228463</v>
      </c>
      <c r="D11" s="57">
        <v>84561</v>
      </c>
      <c r="E11" s="58">
        <v>15793</v>
      </c>
      <c r="F11" s="58">
        <v>165701</v>
      </c>
      <c r="G11" s="58">
        <v>0</v>
      </c>
      <c r="H11" s="59">
        <v>266054</v>
      </c>
      <c r="I11" s="56">
        <v>27327</v>
      </c>
      <c r="J11" s="56">
        <v>1170</v>
      </c>
      <c r="K11" s="56">
        <v>0</v>
      </c>
      <c r="L11" s="56">
        <v>159607</v>
      </c>
      <c r="M11" s="56">
        <v>381324</v>
      </c>
      <c r="N11" s="56">
        <v>1063946</v>
      </c>
      <c r="O11" s="56">
        <v>654408</v>
      </c>
      <c r="P11" s="56">
        <v>409538</v>
      </c>
    </row>
    <row r="12" spans="1:16" ht="15" customHeight="1">
      <c r="A12" s="71"/>
      <c r="B12" s="12">
        <f aca="true" t="shared" si="3" ref="B12:L12">IF(B11=0,"(－)",IF(B11="－","(－)",B11/$B11*100))</f>
        <v>100</v>
      </c>
      <c r="C12" s="12">
        <f t="shared" si="3"/>
        <v>33.46844959582317</v>
      </c>
      <c r="D12" s="13">
        <f t="shared" si="3"/>
        <v>12.387675756128575</v>
      </c>
      <c r="E12" s="14">
        <f t="shared" si="3"/>
        <v>2.313579111133248</v>
      </c>
      <c r="F12" s="14">
        <f t="shared" si="3"/>
        <v>24.274195674912324</v>
      </c>
      <c r="G12" s="14" t="str">
        <f t="shared" si="3"/>
        <v>(－)</v>
      </c>
      <c r="H12" s="15">
        <f t="shared" si="3"/>
        <v>38.97530404821409</v>
      </c>
      <c r="I12" s="12">
        <f t="shared" si="3"/>
        <v>4.003240446396395</v>
      </c>
      <c r="J12" s="12">
        <f t="shared" si="3"/>
        <v>0.17139793326321157</v>
      </c>
      <c r="K12" s="12" t="str">
        <f t="shared" si="3"/>
        <v>(－)</v>
      </c>
      <c r="L12" s="12">
        <f t="shared" si="3"/>
        <v>23.381461482343084</v>
      </c>
      <c r="M12" s="32"/>
      <c r="N12" s="32"/>
      <c r="O12" s="32"/>
      <c r="P12" s="32"/>
    </row>
    <row r="13" spans="1:16" ht="15" customHeight="1">
      <c r="A13" s="71" t="s">
        <v>2</v>
      </c>
      <c r="B13" s="56">
        <v>1300070</v>
      </c>
      <c r="C13" s="56">
        <v>425017</v>
      </c>
      <c r="D13" s="57">
        <v>151724</v>
      </c>
      <c r="E13" s="58">
        <v>108190</v>
      </c>
      <c r="F13" s="58">
        <v>206495</v>
      </c>
      <c r="G13" s="58">
        <v>0</v>
      </c>
      <c r="H13" s="59">
        <v>466409</v>
      </c>
      <c r="I13" s="56">
        <v>11699</v>
      </c>
      <c r="J13" s="56">
        <v>130297</v>
      </c>
      <c r="K13" s="56">
        <v>0</v>
      </c>
      <c r="L13" s="56">
        <v>266648</v>
      </c>
      <c r="M13" s="56">
        <v>413310</v>
      </c>
      <c r="N13" s="56">
        <v>1713380</v>
      </c>
      <c r="O13" s="56">
        <v>1171886</v>
      </c>
      <c r="P13" s="56">
        <v>541495</v>
      </c>
    </row>
    <row r="14" spans="1:16" ht="15" customHeight="1">
      <c r="A14" s="71"/>
      <c r="B14" s="12">
        <f aca="true" t="shared" si="4" ref="B14:L14">IF(B13=0,"(－)",IF(B13="－","(－)",B13/$B13*100))</f>
        <v>100</v>
      </c>
      <c r="C14" s="12">
        <f t="shared" si="4"/>
        <v>32.69185505395863</v>
      </c>
      <c r="D14" s="13">
        <f t="shared" si="4"/>
        <v>11.670448514310767</v>
      </c>
      <c r="E14" s="14">
        <f t="shared" si="4"/>
        <v>8.321859592175807</v>
      </c>
      <c r="F14" s="14">
        <f t="shared" si="4"/>
        <v>15.883375510549433</v>
      </c>
      <c r="G14" s="14" t="str">
        <f t="shared" si="4"/>
        <v>(－)</v>
      </c>
      <c r="H14" s="15">
        <f t="shared" si="4"/>
        <v>35.87568361703601</v>
      </c>
      <c r="I14" s="12">
        <f t="shared" si="4"/>
        <v>0.8998746221357311</v>
      </c>
      <c r="J14" s="12">
        <f t="shared" si="4"/>
        <v>10.022306491188935</v>
      </c>
      <c r="K14" s="12" t="str">
        <f t="shared" si="4"/>
        <v>(－)</v>
      </c>
      <c r="L14" s="12">
        <f t="shared" si="4"/>
        <v>20.510280215680694</v>
      </c>
      <c r="M14" s="32"/>
      <c r="N14" s="32"/>
      <c r="O14" s="32"/>
      <c r="P14" s="32"/>
    </row>
    <row r="15" spans="1:16" ht="15" customHeight="1">
      <c r="A15" s="71" t="s">
        <v>3</v>
      </c>
      <c r="B15" s="56">
        <v>947490</v>
      </c>
      <c r="C15" s="56">
        <v>259895</v>
      </c>
      <c r="D15" s="57">
        <v>114125</v>
      </c>
      <c r="E15" s="58">
        <v>143097</v>
      </c>
      <c r="F15" s="58">
        <v>197097</v>
      </c>
      <c r="G15" s="58">
        <v>0</v>
      </c>
      <c r="H15" s="59">
        <v>454319</v>
      </c>
      <c r="I15" s="56">
        <v>12953</v>
      </c>
      <c r="J15" s="56">
        <v>6885</v>
      </c>
      <c r="K15" s="56">
        <v>0</v>
      </c>
      <c r="L15" s="56">
        <v>213439</v>
      </c>
      <c r="M15" s="56">
        <v>540850</v>
      </c>
      <c r="N15" s="56">
        <v>1488340</v>
      </c>
      <c r="O15" s="56">
        <v>913709</v>
      </c>
      <c r="P15" s="56">
        <v>574631</v>
      </c>
    </row>
    <row r="16" spans="1:16" ht="15" customHeight="1">
      <c r="A16" s="71"/>
      <c r="B16" s="12">
        <f aca="true" t="shared" si="5" ref="B16:L16">IF(B15=0,"(－)",IF(B15="－","(－)",B15/$B15*100))</f>
        <v>100</v>
      </c>
      <c r="C16" s="12">
        <f t="shared" si="5"/>
        <v>27.429840948189426</v>
      </c>
      <c r="D16" s="13">
        <f t="shared" si="5"/>
        <v>12.044982005087125</v>
      </c>
      <c r="E16" s="14">
        <f t="shared" si="5"/>
        <v>15.102745147706045</v>
      </c>
      <c r="F16" s="14">
        <f t="shared" si="5"/>
        <v>20.802013741569834</v>
      </c>
      <c r="G16" s="14" t="str">
        <f t="shared" si="5"/>
        <v>(－)</v>
      </c>
      <c r="H16" s="15">
        <f t="shared" si="5"/>
        <v>47.949740894363</v>
      </c>
      <c r="I16" s="12">
        <f t="shared" si="5"/>
        <v>1.3670856684503268</v>
      </c>
      <c r="J16" s="12">
        <f t="shared" si="5"/>
        <v>0.7266567457176328</v>
      </c>
      <c r="K16" s="12" t="str">
        <f t="shared" si="5"/>
        <v>(－)</v>
      </c>
      <c r="L16" s="12">
        <f t="shared" si="5"/>
        <v>22.52678128529061</v>
      </c>
      <c r="M16" s="32"/>
      <c r="N16" s="32"/>
      <c r="O16" s="32"/>
      <c r="P16" s="32"/>
    </row>
    <row r="17" spans="1:16" ht="15" customHeight="1">
      <c r="A17" s="71" t="s">
        <v>4</v>
      </c>
      <c r="B17" s="56">
        <v>606514</v>
      </c>
      <c r="C17" s="56">
        <v>164280</v>
      </c>
      <c r="D17" s="57">
        <v>88533</v>
      </c>
      <c r="E17" s="58">
        <v>52744</v>
      </c>
      <c r="F17" s="58">
        <v>166895</v>
      </c>
      <c r="G17" s="58">
        <v>0</v>
      </c>
      <c r="H17" s="59">
        <v>308172</v>
      </c>
      <c r="I17" s="56">
        <v>4724</v>
      </c>
      <c r="J17" s="56">
        <v>3366</v>
      </c>
      <c r="K17" s="56">
        <v>0</v>
      </c>
      <c r="L17" s="56">
        <v>125973</v>
      </c>
      <c r="M17" s="56">
        <v>573200</v>
      </c>
      <c r="N17" s="56">
        <v>1179715</v>
      </c>
      <c r="O17" s="56">
        <v>620532</v>
      </c>
      <c r="P17" s="56">
        <v>559182</v>
      </c>
    </row>
    <row r="18" spans="1:16" ht="15" customHeight="1">
      <c r="A18" s="71"/>
      <c r="B18" s="12">
        <f aca="true" t="shared" si="6" ref="B18:L18">IF(B17=0,"(－)",IF(B17="－","(－)",B17/$B17*100))</f>
        <v>100</v>
      </c>
      <c r="C18" s="12">
        <f t="shared" si="6"/>
        <v>27.085937010522425</v>
      </c>
      <c r="D18" s="13">
        <f t="shared" si="6"/>
        <v>14.597024965623218</v>
      </c>
      <c r="E18" s="14">
        <f t="shared" si="6"/>
        <v>8.69625433213413</v>
      </c>
      <c r="F18" s="14">
        <f t="shared" si="6"/>
        <v>27.517089465370958</v>
      </c>
      <c r="G18" s="14" t="str">
        <f t="shared" si="6"/>
        <v>(－)</v>
      </c>
      <c r="H18" s="15">
        <f t="shared" si="6"/>
        <v>50.8103687631283</v>
      </c>
      <c r="I18" s="12">
        <f t="shared" si="6"/>
        <v>0.778877321875505</v>
      </c>
      <c r="J18" s="12">
        <f t="shared" si="6"/>
        <v>0.5549748233346633</v>
      </c>
      <c r="K18" s="12" t="str">
        <f t="shared" si="6"/>
        <v>(－)</v>
      </c>
      <c r="L18" s="12">
        <f t="shared" si="6"/>
        <v>20.770006957794873</v>
      </c>
      <c r="M18" s="32"/>
      <c r="N18" s="32"/>
      <c r="O18" s="32"/>
      <c r="P18" s="32"/>
    </row>
    <row r="19" spans="1:16" ht="15" customHeight="1">
      <c r="A19" s="71" t="s">
        <v>5</v>
      </c>
      <c r="B19" s="56">
        <v>560938</v>
      </c>
      <c r="C19" s="56">
        <v>187383</v>
      </c>
      <c r="D19" s="57">
        <v>80092</v>
      </c>
      <c r="E19" s="58">
        <v>19627</v>
      </c>
      <c r="F19" s="58">
        <v>27991</v>
      </c>
      <c r="G19" s="58">
        <v>0</v>
      </c>
      <c r="H19" s="59">
        <v>127709</v>
      </c>
      <c r="I19" s="56">
        <v>109148</v>
      </c>
      <c r="J19" s="56">
        <v>796</v>
      </c>
      <c r="K19" s="56">
        <v>89291</v>
      </c>
      <c r="L19" s="56">
        <v>46610</v>
      </c>
      <c r="M19" s="56">
        <v>559201</v>
      </c>
      <c r="N19" s="56">
        <v>1120140</v>
      </c>
      <c r="O19" s="56">
        <v>541789</v>
      </c>
      <c r="P19" s="56">
        <v>578351</v>
      </c>
    </row>
    <row r="20" spans="1:16" ht="15" customHeight="1">
      <c r="A20" s="71"/>
      <c r="B20" s="12">
        <f aca="true" t="shared" si="7" ref="B20:L20">IF(B19=0,"(－)",IF(B19="－","(－)",B19/$B19*100))</f>
        <v>100</v>
      </c>
      <c r="C20" s="12">
        <f t="shared" si="7"/>
        <v>33.40529612898395</v>
      </c>
      <c r="D20" s="13">
        <f t="shared" si="7"/>
        <v>14.278226827207286</v>
      </c>
      <c r="E20" s="14">
        <f t="shared" si="7"/>
        <v>3.4989606694500996</v>
      </c>
      <c r="F20" s="14">
        <f t="shared" si="7"/>
        <v>4.990034549272825</v>
      </c>
      <c r="G20" s="14" t="str">
        <f t="shared" si="7"/>
        <v>(－)</v>
      </c>
      <c r="H20" s="15">
        <f t="shared" si="7"/>
        <v>22.767043773108615</v>
      </c>
      <c r="I20" s="12">
        <f t="shared" si="7"/>
        <v>19.45812193147906</v>
      </c>
      <c r="J20" s="12">
        <f t="shared" si="7"/>
        <v>0.1419051659898242</v>
      </c>
      <c r="K20" s="12">
        <f t="shared" si="7"/>
        <v>15.91815851306205</v>
      </c>
      <c r="L20" s="12">
        <f t="shared" si="7"/>
        <v>8.309296214554907</v>
      </c>
      <c r="M20" s="32"/>
      <c r="N20" s="32"/>
      <c r="O20" s="32"/>
      <c r="P20" s="32"/>
    </row>
    <row r="21" spans="1:16" ht="15" customHeight="1">
      <c r="A21" s="71" t="s">
        <v>6</v>
      </c>
      <c r="B21" s="56">
        <v>1092476</v>
      </c>
      <c r="C21" s="56">
        <v>172118</v>
      </c>
      <c r="D21" s="57">
        <v>102080</v>
      </c>
      <c r="E21" s="58">
        <v>179927</v>
      </c>
      <c r="F21" s="58">
        <v>82241</v>
      </c>
      <c r="G21" s="58">
        <v>0</v>
      </c>
      <c r="H21" s="59">
        <v>364248</v>
      </c>
      <c r="I21" s="56">
        <v>131219</v>
      </c>
      <c r="J21" s="56">
        <v>681</v>
      </c>
      <c r="K21" s="56">
        <v>404004</v>
      </c>
      <c r="L21" s="56">
        <v>20207</v>
      </c>
      <c r="M21" s="56">
        <v>576523</v>
      </c>
      <c r="N21" s="56">
        <v>1668999</v>
      </c>
      <c r="O21" s="56">
        <v>1179709</v>
      </c>
      <c r="P21" s="56">
        <v>489290</v>
      </c>
    </row>
    <row r="22" spans="1:16" ht="15" customHeight="1">
      <c r="A22" s="71"/>
      <c r="B22" s="12">
        <f aca="true" t="shared" si="8" ref="B22:L22">IF(B21=0,"(－)",IF(B21="－","(－)",B21/$B21*100))</f>
        <v>100</v>
      </c>
      <c r="C22" s="12">
        <f t="shared" si="8"/>
        <v>15.754854111211596</v>
      </c>
      <c r="D22" s="13">
        <f t="shared" si="8"/>
        <v>9.343912360546136</v>
      </c>
      <c r="E22" s="14">
        <f t="shared" si="8"/>
        <v>16.469652422570384</v>
      </c>
      <c r="F22" s="14">
        <f t="shared" si="8"/>
        <v>7.527945694001516</v>
      </c>
      <c r="G22" s="14" t="str">
        <f t="shared" si="8"/>
        <v>(－)</v>
      </c>
      <c r="H22" s="15">
        <f t="shared" si="8"/>
        <v>33.34151047711803</v>
      </c>
      <c r="I22" s="12">
        <f t="shared" si="8"/>
        <v>12.011156309154618</v>
      </c>
      <c r="J22" s="12">
        <f t="shared" si="8"/>
        <v>0.06233546549306346</v>
      </c>
      <c r="K22" s="12">
        <f t="shared" si="8"/>
        <v>36.980583555153615</v>
      </c>
      <c r="L22" s="12">
        <f t="shared" si="8"/>
        <v>1.8496516170606954</v>
      </c>
      <c r="M22" s="32"/>
      <c r="N22" s="32"/>
      <c r="O22" s="32"/>
      <c r="P22" s="32"/>
    </row>
    <row r="23" spans="1:16" ht="15" customHeight="1">
      <c r="A23" s="71" t="s">
        <v>7</v>
      </c>
      <c r="B23" s="56">
        <v>1359706</v>
      </c>
      <c r="C23" s="56">
        <v>155002</v>
      </c>
      <c r="D23" s="57">
        <v>214271</v>
      </c>
      <c r="E23" s="58">
        <v>195026</v>
      </c>
      <c r="F23" s="58">
        <v>97783</v>
      </c>
      <c r="G23" s="58">
        <v>0</v>
      </c>
      <c r="H23" s="59">
        <v>507080</v>
      </c>
      <c r="I23" s="56">
        <v>161038</v>
      </c>
      <c r="J23" s="56">
        <v>5616</v>
      </c>
      <c r="K23" s="56">
        <v>516943</v>
      </c>
      <c r="L23" s="56">
        <v>14027</v>
      </c>
      <c r="M23" s="56">
        <v>487970</v>
      </c>
      <c r="N23" s="56">
        <v>1847676</v>
      </c>
      <c r="O23" s="56">
        <v>1339799</v>
      </c>
      <c r="P23" s="56">
        <v>507877</v>
      </c>
    </row>
    <row r="24" spans="1:16" ht="15" customHeight="1">
      <c r="A24" s="71"/>
      <c r="B24" s="12">
        <f aca="true" t="shared" si="9" ref="B24:L24">IF(B23=0,"(－)",IF(B23="－","(－)",B23/$B23*100))</f>
        <v>100</v>
      </c>
      <c r="C24" s="12">
        <f t="shared" si="9"/>
        <v>11.399670222827583</v>
      </c>
      <c r="D24" s="13">
        <f t="shared" si="9"/>
        <v>15.758627232651765</v>
      </c>
      <c r="E24" s="14">
        <f t="shared" si="9"/>
        <v>14.343247731494897</v>
      </c>
      <c r="F24" s="14">
        <f t="shared" si="9"/>
        <v>7.191481099590646</v>
      </c>
      <c r="G24" s="14" t="str">
        <f t="shared" si="9"/>
        <v>(－)</v>
      </c>
      <c r="H24" s="15">
        <f t="shared" si="9"/>
        <v>37.293356063737306</v>
      </c>
      <c r="I24" s="12">
        <f t="shared" si="9"/>
        <v>11.843589717188863</v>
      </c>
      <c r="J24" s="12">
        <f t="shared" si="9"/>
        <v>0.4130304639385279</v>
      </c>
      <c r="K24" s="12">
        <f t="shared" si="9"/>
        <v>38.01873346149829</v>
      </c>
      <c r="L24" s="12">
        <f t="shared" si="9"/>
        <v>1.031620070809425</v>
      </c>
      <c r="M24" s="32"/>
      <c r="N24" s="32"/>
      <c r="O24" s="32"/>
      <c r="P24" s="32"/>
    </row>
    <row r="25" spans="1:16" ht="15" customHeight="1">
      <c r="A25" s="71" t="s">
        <v>8</v>
      </c>
      <c r="B25" s="56">
        <v>850531</v>
      </c>
      <c r="C25" s="56">
        <v>253819</v>
      </c>
      <c r="D25" s="57">
        <v>115184</v>
      </c>
      <c r="E25" s="58">
        <v>66259</v>
      </c>
      <c r="F25" s="58">
        <v>58485</v>
      </c>
      <c r="G25" s="58">
        <v>0</v>
      </c>
      <c r="H25" s="59">
        <v>239927</v>
      </c>
      <c r="I25" s="56">
        <v>144852</v>
      </c>
      <c r="J25" s="56">
        <v>1901</v>
      </c>
      <c r="K25" s="56">
        <v>201738</v>
      </c>
      <c r="L25" s="56">
        <v>8294</v>
      </c>
      <c r="M25" s="56">
        <v>505515</v>
      </c>
      <c r="N25" s="56">
        <v>1356047</v>
      </c>
      <c r="O25" s="56">
        <v>807773</v>
      </c>
      <c r="P25" s="56">
        <v>548274</v>
      </c>
    </row>
    <row r="26" spans="1:16" ht="15" customHeight="1">
      <c r="A26" s="71"/>
      <c r="B26" s="12">
        <f aca="true" t="shared" si="10" ref="B26:L26">IF(B25=0,"(－)",IF(B25="－","(－)",B25/$B25*100))</f>
        <v>100</v>
      </c>
      <c r="C26" s="12">
        <f t="shared" si="10"/>
        <v>29.842416090653956</v>
      </c>
      <c r="D26" s="13">
        <f t="shared" si="10"/>
        <v>13.542598682470128</v>
      </c>
      <c r="E26" s="14">
        <f t="shared" si="10"/>
        <v>7.790309818219441</v>
      </c>
      <c r="F26" s="14">
        <f t="shared" si="10"/>
        <v>6.876292574873815</v>
      </c>
      <c r="G26" s="14" t="str">
        <f t="shared" si="10"/>
        <v>(－)</v>
      </c>
      <c r="H26" s="15">
        <f t="shared" si="10"/>
        <v>28.209083501953486</v>
      </c>
      <c r="I26" s="12">
        <f t="shared" si="10"/>
        <v>17.030772540918555</v>
      </c>
      <c r="J26" s="12">
        <f t="shared" si="10"/>
        <v>0.2235074324157497</v>
      </c>
      <c r="K26" s="12">
        <f t="shared" si="10"/>
        <v>23.71906491356576</v>
      </c>
      <c r="L26" s="12">
        <f t="shared" si="10"/>
        <v>0.9751555204924923</v>
      </c>
      <c r="M26" s="32"/>
      <c r="N26" s="32"/>
      <c r="O26" s="32"/>
      <c r="P26" s="32"/>
    </row>
    <row r="27" spans="1:16" ht="15" customHeight="1">
      <c r="A27" s="71" t="s">
        <v>30</v>
      </c>
      <c r="B27" s="56">
        <v>1337554</v>
      </c>
      <c r="C27" s="56">
        <v>300935</v>
      </c>
      <c r="D27" s="57">
        <v>200428</v>
      </c>
      <c r="E27" s="58">
        <v>47841</v>
      </c>
      <c r="F27" s="58">
        <v>83315</v>
      </c>
      <c r="G27" s="58">
        <v>0</v>
      </c>
      <c r="H27" s="59">
        <v>331584</v>
      </c>
      <c r="I27" s="56">
        <v>147074</v>
      </c>
      <c r="J27" s="56">
        <v>1430</v>
      </c>
      <c r="K27" s="56">
        <v>547339</v>
      </c>
      <c r="L27" s="56">
        <v>9192</v>
      </c>
      <c r="M27" s="56">
        <v>549266</v>
      </c>
      <c r="N27" s="56">
        <v>1886820</v>
      </c>
      <c r="O27" s="56">
        <v>1255485</v>
      </c>
      <c r="P27" s="56">
        <v>631335</v>
      </c>
    </row>
    <row r="28" spans="1:16" ht="15" customHeight="1">
      <c r="A28" s="71"/>
      <c r="B28" s="12">
        <f aca="true" t="shared" si="11" ref="B28:L28">IF(B27=0,"(－)",IF(B27="－","(－)",B27/$B27*100))</f>
        <v>100</v>
      </c>
      <c r="C28" s="12">
        <f t="shared" si="11"/>
        <v>22.498904717117963</v>
      </c>
      <c r="D28" s="13">
        <f t="shared" si="11"/>
        <v>14.984666039651485</v>
      </c>
      <c r="E28" s="14">
        <f t="shared" si="11"/>
        <v>3.576752789046274</v>
      </c>
      <c r="F28" s="14">
        <f t="shared" si="11"/>
        <v>6.228907393645415</v>
      </c>
      <c r="G28" s="14" t="str">
        <f t="shared" si="11"/>
        <v>(－)</v>
      </c>
      <c r="H28" s="15">
        <f t="shared" si="11"/>
        <v>24.79032622234317</v>
      </c>
      <c r="I28" s="12">
        <f t="shared" si="11"/>
        <v>10.995742975610705</v>
      </c>
      <c r="J28" s="12">
        <f t="shared" si="11"/>
        <v>0.10691157142066789</v>
      </c>
      <c r="K28" s="12">
        <f t="shared" si="11"/>
        <v>40.9208899229489</v>
      </c>
      <c r="L28" s="12">
        <f t="shared" si="11"/>
        <v>0.6872245905585869</v>
      </c>
      <c r="M28" s="32"/>
      <c r="N28" s="32"/>
      <c r="O28" s="32"/>
      <c r="P28" s="32"/>
    </row>
    <row r="29" spans="1:16" ht="15" customHeight="1">
      <c r="A29" s="71" t="s">
        <v>31</v>
      </c>
      <c r="B29" s="56">
        <v>817056</v>
      </c>
      <c r="C29" s="56">
        <v>166880</v>
      </c>
      <c r="D29" s="57">
        <v>118965</v>
      </c>
      <c r="E29" s="58">
        <v>49308</v>
      </c>
      <c r="F29" s="58">
        <v>57980</v>
      </c>
      <c r="G29" s="58">
        <v>0</v>
      </c>
      <c r="H29" s="59">
        <v>226253</v>
      </c>
      <c r="I29" s="56">
        <v>113792</v>
      </c>
      <c r="J29" s="56">
        <v>18340</v>
      </c>
      <c r="K29" s="56">
        <v>273908</v>
      </c>
      <c r="L29" s="56">
        <v>17884</v>
      </c>
      <c r="M29" s="56">
        <v>640725</v>
      </c>
      <c r="N29" s="56">
        <v>1457782</v>
      </c>
      <c r="O29" s="56">
        <v>987087</v>
      </c>
      <c r="P29" s="56">
        <v>470695</v>
      </c>
    </row>
    <row r="30" spans="1:16" ht="15" customHeight="1">
      <c r="A30" s="71"/>
      <c r="B30" s="12">
        <f aca="true" t="shared" si="12" ref="B30:L30">IF(B29=0,"(－)",IF(B29="－","(－)",B29/$B29*100))</f>
        <v>100</v>
      </c>
      <c r="C30" s="12">
        <f t="shared" si="12"/>
        <v>20.424548623350177</v>
      </c>
      <c r="D30" s="13">
        <f t="shared" si="12"/>
        <v>14.560201503936081</v>
      </c>
      <c r="E30" s="14">
        <f t="shared" si="12"/>
        <v>6.03483726941605</v>
      </c>
      <c r="F30" s="14">
        <f t="shared" si="12"/>
        <v>7.096208827791485</v>
      </c>
      <c r="G30" s="14" t="str">
        <f t="shared" si="12"/>
        <v>(－)</v>
      </c>
      <c r="H30" s="15">
        <f t="shared" si="12"/>
        <v>27.69124760114362</v>
      </c>
      <c r="I30" s="12">
        <f t="shared" si="12"/>
        <v>13.927074765989111</v>
      </c>
      <c r="J30" s="12">
        <f t="shared" si="12"/>
        <v>2.2446441859554302</v>
      </c>
      <c r="K30" s="12">
        <f t="shared" si="12"/>
        <v>33.52377315630753</v>
      </c>
      <c r="L30" s="12">
        <f t="shared" si="12"/>
        <v>2.188834057885873</v>
      </c>
      <c r="M30" s="32"/>
      <c r="N30" s="32"/>
      <c r="O30" s="32"/>
      <c r="P30" s="32"/>
    </row>
    <row r="31" spans="1:16" ht="15" customHeight="1">
      <c r="A31" s="71" t="s">
        <v>32</v>
      </c>
      <c r="B31" s="56">
        <v>1745439</v>
      </c>
      <c r="C31" s="56">
        <v>194970</v>
      </c>
      <c r="D31" s="57">
        <v>186088</v>
      </c>
      <c r="E31" s="58">
        <v>501413</v>
      </c>
      <c r="F31" s="58">
        <v>207166</v>
      </c>
      <c r="G31" s="58">
        <v>0</v>
      </c>
      <c r="H31" s="59">
        <v>894667</v>
      </c>
      <c r="I31" s="56">
        <v>140338</v>
      </c>
      <c r="J31" s="56">
        <v>16700</v>
      </c>
      <c r="K31" s="56">
        <v>487155</v>
      </c>
      <c r="L31" s="56">
        <v>11609</v>
      </c>
      <c r="M31" s="56">
        <v>461029</v>
      </c>
      <c r="N31" s="56">
        <v>2206468</v>
      </c>
      <c r="O31" s="56">
        <v>1559089</v>
      </c>
      <c r="P31" s="56">
        <v>647379</v>
      </c>
    </row>
    <row r="32" spans="1:16" ht="15" customHeight="1">
      <c r="A32" s="71"/>
      <c r="B32" s="12">
        <f aca="true" t="shared" si="13" ref="B32:L32">IF(B31=0,"(－)",IF(B31="－","(－)",B31/$B31*100))</f>
        <v>100</v>
      </c>
      <c r="C32" s="12">
        <f t="shared" si="13"/>
        <v>11.17025573509014</v>
      </c>
      <c r="D32" s="13">
        <f t="shared" si="13"/>
        <v>10.661386619641249</v>
      </c>
      <c r="E32" s="14">
        <f t="shared" si="13"/>
        <v>28.727042308553898</v>
      </c>
      <c r="F32" s="14">
        <f t="shared" si="13"/>
        <v>11.868991124868874</v>
      </c>
      <c r="G32" s="14" t="str">
        <f t="shared" si="13"/>
        <v>(－)</v>
      </c>
      <c r="H32" s="15">
        <f t="shared" si="13"/>
        <v>51.25742005306402</v>
      </c>
      <c r="I32" s="12">
        <f t="shared" si="13"/>
        <v>8.040269525317127</v>
      </c>
      <c r="J32" s="12">
        <f t="shared" si="13"/>
        <v>0.9567793546494606</v>
      </c>
      <c r="K32" s="12">
        <f t="shared" si="13"/>
        <v>27.91017044995557</v>
      </c>
      <c r="L32" s="12">
        <f t="shared" si="13"/>
        <v>0.665104881923688</v>
      </c>
      <c r="M32" s="32"/>
      <c r="N32" s="32"/>
      <c r="O32" s="32"/>
      <c r="P32" s="32"/>
    </row>
    <row r="33" spans="1:16" ht="15" customHeight="1">
      <c r="A33" s="71" t="s">
        <v>33</v>
      </c>
      <c r="B33" s="56">
        <v>1601355</v>
      </c>
      <c r="C33" s="56">
        <v>120662</v>
      </c>
      <c r="D33" s="57">
        <v>192785</v>
      </c>
      <c r="E33" s="58">
        <v>451674</v>
      </c>
      <c r="F33" s="58">
        <v>125374</v>
      </c>
      <c r="G33" s="58">
        <v>0</v>
      </c>
      <c r="H33" s="59">
        <v>769833</v>
      </c>
      <c r="I33" s="56">
        <v>245567</v>
      </c>
      <c r="J33" s="56">
        <v>80</v>
      </c>
      <c r="K33" s="56">
        <v>459553</v>
      </c>
      <c r="L33" s="56">
        <v>5661</v>
      </c>
      <c r="M33" s="56">
        <v>665310</v>
      </c>
      <c r="N33" s="56">
        <v>2266665</v>
      </c>
      <c r="O33" s="56">
        <v>1637458</v>
      </c>
      <c r="P33" s="56">
        <v>629207</v>
      </c>
    </row>
    <row r="34" spans="1:16" ht="15" customHeight="1">
      <c r="A34" s="71"/>
      <c r="B34" s="12">
        <f aca="true" t="shared" si="14" ref="B34:L34">IF(B33=0,"(－)",IF(B33="－","(－)",B33/$B33*100))</f>
        <v>100</v>
      </c>
      <c r="C34" s="12">
        <f t="shared" si="14"/>
        <v>7.534993802123827</v>
      </c>
      <c r="D34" s="13">
        <f t="shared" si="14"/>
        <v>12.038867084437866</v>
      </c>
      <c r="E34" s="14">
        <f t="shared" si="14"/>
        <v>28.20573826540648</v>
      </c>
      <c r="F34" s="14">
        <f t="shared" si="14"/>
        <v>7.8292446084722</v>
      </c>
      <c r="G34" s="14" t="str">
        <f t="shared" si="14"/>
        <v>(－)</v>
      </c>
      <c r="H34" s="15">
        <f t="shared" si="14"/>
        <v>48.07384995831655</v>
      </c>
      <c r="I34" s="12">
        <f t="shared" si="14"/>
        <v>15.334950713614406</v>
      </c>
      <c r="J34" s="12">
        <f t="shared" si="14"/>
        <v>0.004995769207952016</v>
      </c>
      <c r="K34" s="12">
        <f t="shared" si="14"/>
        <v>28.69775908527466</v>
      </c>
      <c r="L34" s="12">
        <f t="shared" si="14"/>
        <v>0.3535131185777045</v>
      </c>
      <c r="M34" s="32"/>
      <c r="N34" s="32"/>
      <c r="O34" s="32"/>
      <c r="P34" s="32"/>
    </row>
    <row r="35" spans="1:16" ht="15" customHeight="1">
      <c r="A35" s="71" t="s">
        <v>34</v>
      </c>
      <c r="B35" s="56">
        <v>1306872</v>
      </c>
      <c r="C35" s="56">
        <v>164545</v>
      </c>
      <c r="D35" s="57">
        <v>208385</v>
      </c>
      <c r="E35" s="58">
        <v>417236</v>
      </c>
      <c r="F35" s="58">
        <v>81747</v>
      </c>
      <c r="G35" s="58">
        <v>0</v>
      </c>
      <c r="H35" s="59">
        <v>707367</v>
      </c>
      <c r="I35" s="56">
        <v>113184</v>
      </c>
      <c r="J35" s="56">
        <v>500</v>
      </c>
      <c r="K35" s="56">
        <v>314907</v>
      </c>
      <c r="L35" s="56">
        <v>6368</v>
      </c>
      <c r="M35" s="56">
        <v>631298</v>
      </c>
      <c r="N35" s="56">
        <v>1938170</v>
      </c>
      <c r="O35" s="56">
        <v>1220145</v>
      </c>
      <c r="P35" s="56">
        <v>718024</v>
      </c>
    </row>
    <row r="36" spans="1:16" ht="15" customHeight="1">
      <c r="A36" s="71"/>
      <c r="B36" s="12">
        <f aca="true" t="shared" si="15" ref="B36:L36">IF(B35=0,"(－)",IF(B35="－","(－)",B35/$B35*100))</f>
        <v>100</v>
      </c>
      <c r="C36" s="12">
        <f t="shared" si="15"/>
        <v>12.59075104524391</v>
      </c>
      <c r="D36" s="13">
        <f t="shared" si="15"/>
        <v>15.945325938576998</v>
      </c>
      <c r="E36" s="14">
        <f t="shared" si="15"/>
        <v>31.92630953911324</v>
      </c>
      <c r="F36" s="14">
        <f t="shared" si="15"/>
        <v>6.2551650046829375</v>
      </c>
      <c r="G36" s="14" t="str">
        <f t="shared" si="15"/>
        <v>(－)</v>
      </c>
      <c r="H36" s="15">
        <f t="shared" si="15"/>
        <v>54.12672396378528</v>
      </c>
      <c r="I36" s="12">
        <f t="shared" si="15"/>
        <v>8.660679852349732</v>
      </c>
      <c r="J36" s="12">
        <f t="shared" si="15"/>
        <v>0.03825929394768577</v>
      </c>
      <c r="K36" s="12">
        <f t="shared" si="15"/>
        <v>24.096238958367767</v>
      </c>
      <c r="L36" s="12">
        <f t="shared" si="15"/>
        <v>0.48727036771772597</v>
      </c>
      <c r="M36" s="32"/>
      <c r="N36" s="32"/>
      <c r="O36" s="32"/>
      <c r="P36" s="32"/>
    </row>
    <row r="37" spans="1:16" ht="15" customHeight="1">
      <c r="A37" s="71" t="s">
        <v>35</v>
      </c>
      <c r="B37" s="56">
        <v>1765940</v>
      </c>
      <c r="C37" s="56">
        <v>135818</v>
      </c>
      <c r="D37" s="57">
        <v>335882</v>
      </c>
      <c r="E37" s="58">
        <v>459562</v>
      </c>
      <c r="F37" s="58">
        <v>155839</v>
      </c>
      <c r="G37" s="58">
        <v>0</v>
      </c>
      <c r="H37" s="59">
        <v>951282</v>
      </c>
      <c r="I37" s="56">
        <v>170434</v>
      </c>
      <c r="J37" s="56">
        <v>5800</v>
      </c>
      <c r="K37" s="56">
        <v>493107</v>
      </c>
      <c r="L37" s="56">
        <v>9499</v>
      </c>
      <c r="M37" s="56">
        <v>720290</v>
      </c>
      <c r="N37" s="56">
        <v>2486230</v>
      </c>
      <c r="O37" s="56">
        <v>1825168</v>
      </c>
      <c r="P37" s="56">
        <v>661062</v>
      </c>
    </row>
    <row r="38" spans="1:16" ht="15" customHeight="1">
      <c r="A38" s="71"/>
      <c r="B38" s="12">
        <f aca="true" t="shared" si="16" ref="B38:L38">IF(B37=0,"(－)",IF(B37="－","(－)",B37/$B37*100))</f>
        <v>100</v>
      </c>
      <c r="C38" s="12">
        <f t="shared" si="16"/>
        <v>7.690974778305039</v>
      </c>
      <c r="D38" s="13">
        <f t="shared" si="16"/>
        <v>19.020012004937882</v>
      </c>
      <c r="E38" s="14">
        <f t="shared" si="16"/>
        <v>26.023647462541195</v>
      </c>
      <c r="F38" s="14">
        <f t="shared" si="16"/>
        <v>8.824705256124217</v>
      </c>
      <c r="G38" s="14" t="str">
        <f t="shared" si="16"/>
        <v>(－)</v>
      </c>
      <c r="H38" s="15">
        <f t="shared" si="16"/>
        <v>53.86830809653782</v>
      </c>
      <c r="I38" s="12">
        <f t="shared" si="16"/>
        <v>9.651177276691167</v>
      </c>
      <c r="J38" s="12">
        <f t="shared" si="16"/>
        <v>0.328436979738836</v>
      </c>
      <c r="K38" s="12">
        <f t="shared" si="16"/>
        <v>27.923202373806582</v>
      </c>
      <c r="L38" s="12">
        <f t="shared" si="16"/>
        <v>0.5379004949205523</v>
      </c>
      <c r="M38" s="32"/>
      <c r="N38" s="32"/>
      <c r="O38" s="32"/>
      <c r="P38" s="32"/>
    </row>
    <row r="39" spans="1:16" ht="15" customHeight="1">
      <c r="A39" s="71" t="s">
        <v>36</v>
      </c>
      <c r="B39" s="56">
        <v>1613062</v>
      </c>
      <c r="C39" s="56">
        <v>127273</v>
      </c>
      <c r="D39" s="57">
        <v>277430</v>
      </c>
      <c r="E39" s="58">
        <v>356142</v>
      </c>
      <c r="F39" s="58">
        <v>65295</v>
      </c>
      <c r="G39" s="58">
        <v>0</v>
      </c>
      <c r="H39" s="59">
        <v>698867</v>
      </c>
      <c r="I39" s="56">
        <v>251981</v>
      </c>
      <c r="J39" s="56">
        <v>2500</v>
      </c>
      <c r="K39" s="56">
        <v>525588</v>
      </c>
      <c r="L39" s="56">
        <v>6853</v>
      </c>
      <c r="M39" s="56">
        <v>659027</v>
      </c>
      <c r="N39" s="56">
        <v>2272089</v>
      </c>
      <c r="O39" s="56">
        <v>1485075</v>
      </c>
      <c r="P39" s="56">
        <v>787015</v>
      </c>
    </row>
    <row r="40" spans="1:16" ht="15" customHeight="1">
      <c r="A40" s="71"/>
      <c r="B40" s="12">
        <f aca="true" t="shared" si="17" ref="B40:L40">IF(B39=0,"(－)",IF(B39="－","(－)",B39/$B39*100))</f>
        <v>100</v>
      </c>
      <c r="C40" s="12">
        <f t="shared" si="17"/>
        <v>7.890149293703527</v>
      </c>
      <c r="D40" s="13">
        <f t="shared" si="17"/>
        <v>17.198966933695047</v>
      </c>
      <c r="E40" s="14">
        <f t="shared" si="17"/>
        <v>22.078630579605743</v>
      </c>
      <c r="F40" s="14">
        <f t="shared" si="17"/>
        <v>4.047891525558224</v>
      </c>
      <c r="G40" s="14" t="str">
        <f t="shared" si="17"/>
        <v>(－)</v>
      </c>
      <c r="H40" s="15">
        <f t="shared" si="17"/>
        <v>43.32548903885902</v>
      </c>
      <c r="I40" s="12">
        <f t="shared" si="17"/>
        <v>15.621284240779337</v>
      </c>
      <c r="J40" s="12">
        <f t="shared" si="17"/>
        <v>0.15498474330186937</v>
      </c>
      <c r="K40" s="12">
        <f t="shared" si="17"/>
        <v>32.58324850501717</v>
      </c>
      <c r="L40" s="12">
        <f t="shared" si="17"/>
        <v>0.4248441783390843</v>
      </c>
      <c r="M40" s="32"/>
      <c r="N40" s="32"/>
      <c r="O40" s="32"/>
      <c r="P40" s="32"/>
    </row>
    <row r="41" spans="1:16" ht="15" customHeight="1">
      <c r="A41" s="71" t="s">
        <v>37</v>
      </c>
      <c r="B41" s="56">
        <v>1810030</v>
      </c>
      <c r="C41" s="56">
        <v>125268</v>
      </c>
      <c r="D41" s="57">
        <v>281204</v>
      </c>
      <c r="E41" s="58">
        <v>415215</v>
      </c>
      <c r="F41" s="58">
        <v>124310</v>
      </c>
      <c r="G41" s="58">
        <v>0</v>
      </c>
      <c r="H41" s="59">
        <v>820729</v>
      </c>
      <c r="I41" s="56">
        <v>257986</v>
      </c>
      <c r="J41" s="56">
        <v>9622</v>
      </c>
      <c r="K41" s="56">
        <v>583738</v>
      </c>
      <c r="L41" s="56">
        <v>12687</v>
      </c>
      <c r="M41" s="56">
        <v>787655</v>
      </c>
      <c r="N41" s="56">
        <v>2597684</v>
      </c>
      <c r="O41" s="56">
        <v>1806114</v>
      </c>
      <c r="P41" s="56">
        <v>791570</v>
      </c>
    </row>
    <row r="42" spans="1:16" ht="15" customHeight="1">
      <c r="A42" s="71"/>
      <c r="B42" s="12">
        <f aca="true" t="shared" si="18" ref="B42:L42">IF(B41=0,"(－)",IF(B41="－","(－)",B41/$B41*100))</f>
        <v>100</v>
      </c>
      <c r="C42" s="12">
        <f t="shared" si="18"/>
        <v>6.92076926901764</v>
      </c>
      <c r="D42" s="13">
        <f t="shared" si="18"/>
        <v>15.535875095992886</v>
      </c>
      <c r="E42" s="14">
        <f t="shared" si="18"/>
        <v>22.939675033010502</v>
      </c>
      <c r="F42" s="14">
        <f t="shared" si="18"/>
        <v>6.867841969470119</v>
      </c>
      <c r="G42" s="14" t="str">
        <f t="shared" si="18"/>
        <v>(－)</v>
      </c>
      <c r="H42" s="15">
        <f t="shared" si="18"/>
        <v>45.34339209847351</v>
      </c>
      <c r="I42" s="12">
        <f t="shared" si="18"/>
        <v>14.253133925957028</v>
      </c>
      <c r="J42" s="12">
        <f t="shared" si="18"/>
        <v>0.5315933990044365</v>
      </c>
      <c r="K42" s="12">
        <f t="shared" si="18"/>
        <v>32.25018369861273</v>
      </c>
      <c r="L42" s="12">
        <f t="shared" si="18"/>
        <v>0.7009276089346586</v>
      </c>
      <c r="M42" s="32"/>
      <c r="N42" s="32"/>
      <c r="O42" s="32"/>
      <c r="P42" s="32"/>
    </row>
    <row r="43" spans="1:16" ht="15" customHeight="1">
      <c r="A43" s="71" t="s">
        <v>38</v>
      </c>
      <c r="B43" s="27">
        <f>C43+H43+SUM(I43:L43)</f>
        <v>1673639.3680000002</v>
      </c>
      <c r="C43" s="56">
        <v>130789.785</v>
      </c>
      <c r="D43" s="57">
        <v>288907.367</v>
      </c>
      <c r="E43" s="58">
        <v>371247.902</v>
      </c>
      <c r="F43" s="58">
        <v>156853.919</v>
      </c>
      <c r="G43" s="58">
        <v>0</v>
      </c>
      <c r="H43" s="59">
        <f>SUM(D43:G43)</f>
        <v>817009.1880000001</v>
      </c>
      <c r="I43" s="56">
        <v>216094.2</v>
      </c>
      <c r="J43" s="56">
        <v>18673.992</v>
      </c>
      <c r="K43" s="56">
        <v>476063.511</v>
      </c>
      <c r="L43" s="56">
        <v>15008.692</v>
      </c>
      <c r="M43" s="56">
        <v>782820.401</v>
      </c>
      <c r="N43" s="27">
        <f>B43+M43</f>
        <v>2456459.7690000003</v>
      </c>
      <c r="O43" s="27">
        <v>1649808.757</v>
      </c>
      <c r="P43" s="56">
        <f>N43-O43</f>
        <v>806651.0120000003</v>
      </c>
    </row>
    <row r="44" spans="1:16" ht="15" customHeight="1">
      <c r="A44" s="71"/>
      <c r="B44" s="21">
        <f aca="true" t="shared" si="19" ref="B44:L44">IF(B43=0,"(－)",IF(B43="－","(－)",B43/$B43*100))</f>
        <v>100</v>
      </c>
      <c r="C44" s="12">
        <f t="shared" si="19"/>
        <v>7.814693386203854</v>
      </c>
      <c r="D44" s="13">
        <f t="shared" si="19"/>
        <v>17.262223423033152</v>
      </c>
      <c r="E44" s="14">
        <f t="shared" si="19"/>
        <v>22.18207273910158</v>
      </c>
      <c r="F44" s="14">
        <f t="shared" si="19"/>
        <v>9.372026136517121</v>
      </c>
      <c r="G44" s="14" t="str">
        <f t="shared" si="19"/>
        <v>(－)</v>
      </c>
      <c r="H44" s="15">
        <f t="shared" si="19"/>
        <v>48.816322298651855</v>
      </c>
      <c r="I44" s="12">
        <f t="shared" si="19"/>
        <v>12.911634616854926</v>
      </c>
      <c r="J44" s="12">
        <f t="shared" si="19"/>
        <v>1.1157715549148097</v>
      </c>
      <c r="K44" s="12">
        <f t="shared" si="19"/>
        <v>28.44480836805937</v>
      </c>
      <c r="L44" s="12">
        <f t="shared" si="19"/>
        <v>0.89676977531518</v>
      </c>
      <c r="M44" s="32"/>
      <c r="N44" s="33"/>
      <c r="O44" s="33"/>
      <c r="P44" s="32"/>
    </row>
    <row r="45" spans="1:16" ht="15" customHeight="1">
      <c r="A45" s="71" t="s">
        <v>42</v>
      </c>
      <c r="B45" s="27">
        <v>1851574.683</v>
      </c>
      <c r="C45" s="56">
        <v>114566.316</v>
      </c>
      <c r="D45" s="57">
        <v>337711.522</v>
      </c>
      <c r="E45" s="58">
        <v>377991.721</v>
      </c>
      <c r="F45" s="58">
        <v>149945.556</v>
      </c>
      <c r="G45" s="58">
        <v>0</v>
      </c>
      <c r="H45" s="59">
        <v>865648.799</v>
      </c>
      <c r="I45" s="56">
        <v>221096.976</v>
      </c>
      <c r="J45" s="56">
        <v>5000</v>
      </c>
      <c r="K45" s="56">
        <v>628548.392</v>
      </c>
      <c r="L45" s="56">
        <v>16714.2</v>
      </c>
      <c r="M45" s="56">
        <v>815577.939</v>
      </c>
      <c r="N45" s="27">
        <v>2667152.622</v>
      </c>
      <c r="O45" s="27">
        <v>1932736.272</v>
      </c>
      <c r="P45" s="56">
        <v>734416.35</v>
      </c>
    </row>
    <row r="46" spans="1:16" ht="15" customHeight="1">
      <c r="A46" s="71"/>
      <c r="B46" s="21">
        <f aca="true" t="shared" si="20" ref="B46:L46">IF(B45=0,"(－)",IF(B45="－","(－)",B45/$B45*100))</f>
        <v>100</v>
      </c>
      <c r="C46" s="12">
        <f t="shared" si="20"/>
        <v>6.187507155497222</v>
      </c>
      <c r="D46" s="13">
        <f t="shared" si="20"/>
        <v>18.23915206341153</v>
      </c>
      <c r="E46" s="14">
        <f t="shared" si="20"/>
        <v>20.414608412530345</v>
      </c>
      <c r="F46" s="14">
        <f t="shared" si="20"/>
        <v>8.09827210194146</v>
      </c>
      <c r="G46" s="14" t="str">
        <f t="shared" si="20"/>
        <v>(－)</v>
      </c>
      <c r="H46" s="15">
        <f t="shared" si="20"/>
        <v>46.75203257788333</v>
      </c>
      <c r="I46" s="12">
        <f t="shared" si="20"/>
        <v>11.941023931142182</v>
      </c>
      <c r="J46" s="12">
        <f t="shared" si="20"/>
        <v>0.2700404172679002</v>
      </c>
      <c r="K46" s="12">
        <f t="shared" si="20"/>
        <v>33.94669400974954</v>
      </c>
      <c r="L46" s="12">
        <f t="shared" si="20"/>
        <v>0.9027019084598276</v>
      </c>
      <c r="M46" s="32"/>
      <c r="N46" s="33"/>
      <c r="O46" s="33"/>
      <c r="P46" s="32"/>
    </row>
    <row r="47" spans="1:16" ht="15" customHeight="1">
      <c r="A47" s="71" t="s">
        <v>45</v>
      </c>
      <c r="B47" s="27">
        <v>1531435.673</v>
      </c>
      <c r="C47" s="56">
        <v>110158.864</v>
      </c>
      <c r="D47" s="57">
        <v>277556.996</v>
      </c>
      <c r="E47" s="58">
        <v>299120.981</v>
      </c>
      <c r="F47" s="58">
        <v>121811.189</v>
      </c>
      <c r="G47" s="58">
        <v>0</v>
      </c>
      <c r="H47" s="59">
        <f>SUM(D47:G47)</f>
        <v>698489.166</v>
      </c>
      <c r="I47" s="56">
        <v>194675.77</v>
      </c>
      <c r="J47" s="56">
        <v>27407.539</v>
      </c>
      <c r="K47" s="56">
        <v>491897.713</v>
      </c>
      <c r="L47" s="56">
        <v>8806.621</v>
      </c>
      <c r="M47" s="56">
        <v>728104.62</v>
      </c>
      <c r="N47" s="27">
        <v>2259540.293</v>
      </c>
      <c r="O47" s="27">
        <v>1556737.532</v>
      </c>
      <c r="P47" s="56">
        <f>N47-O47</f>
        <v>702802.7610000002</v>
      </c>
    </row>
    <row r="48" spans="1:16" ht="15" customHeight="1">
      <c r="A48" s="71"/>
      <c r="B48" s="21">
        <f aca="true" t="shared" si="21" ref="B48:L48">IF(B47=0,"(－)",IF(B47="－","(－)",B47/$B47*100))</f>
        <v>100</v>
      </c>
      <c r="C48" s="12">
        <f t="shared" si="21"/>
        <v>7.193176046644174</v>
      </c>
      <c r="D48" s="13">
        <f t="shared" si="21"/>
        <v>18.12397352977163</v>
      </c>
      <c r="E48" s="14">
        <f t="shared" si="21"/>
        <v>19.532063035598366</v>
      </c>
      <c r="F48" s="14">
        <f t="shared" si="21"/>
        <v>7.954051949265256</v>
      </c>
      <c r="G48" s="14" t="str">
        <f t="shared" si="21"/>
        <v>(－)</v>
      </c>
      <c r="H48" s="15">
        <f t="shared" si="21"/>
        <v>45.610088514635244</v>
      </c>
      <c r="I48" s="12">
        <f t="shared" si="21"/>
        <v>12.711978271907473</v>
      </c>
      <c r="J48" s="12">
        <f t="shared" si="21"/>
        <v>1.7896630908636277</v>
      </c>
      <c r="K48" s="12">
        <f t="shared" si="21"/>
        <v>32.1200375355237</v>
      </c>
      <c r="L48" s="12">
        <f t="shared" si="21"/>
        <v>0.575056540425776</v>
      </c>
      <c r="M48" s="32"/>
      <c r="N48" s="33"/>
      <c r="O48" s="33"/>
      <c r="P48" s="32"/>
    </row>
    <row r="49" spans="1:16" ht="15" customHeight="1">
      <c r="A49" s="71" t="s">
        <v>47</v>
      </c>
      <c r="B49" s="27">
        <v>1661677</v>
      </c>
      <c r="C49" s="56">
        <v>70034</v>
      </c>
      <c r="D49" s="57">
        <v>314338</v>
      </c>
      <c r="E49" s="58">
        <v>283223</v>
      </c>
      <c r="F49" s="58">
        <v>138006</v>
      </c>
      <c r="G49" s="58">
        <v>0</v>
      </c>
      <c r="H49" s="59">
        <v>735566</v>
      </c>
      <c r="I49" s="56">
        <v>148893</v>
      </c>
      <c r="J49" s="56">
        <v>26119</v>
      </c>
      <c r="K49" s="56">
        <v>665150</v>
      </c>
      <c r="L49" s="56">
        <v>15926</v>
      </c>
      <c r="M49" s="56">
        <v>698096</v>
      </c>
      <c r="N49" s="27">
        <v>2359784</v>
      </c>
      <c r="O49" s="27">
        <v>1684059</v>
      </c>
      <c r="P49" s="56">
        <v>675726</v>
      </c>
    </row>
    <row r="50" spans="1:16" ht="15" customHeight="1">
      <c r="A50" s="71"/>
      <c r="B50" s="21">
        <f aca="true" t="shared" si="22" ref="B50:L50">IF(B49=0,"(－)",IF(B49="－","(－)",B49/$B49*100))</f>
        <v>100</v>
      </c>
      <c r="C50" s="12">
        <f t="shared" si="22"/>
        <v>4.2146578426493235</v>
      </c>
      <c r="D50" s="13">
        <f t="shared" si="22"/>
        <v>18.916913455503085</v>
      </c>
      <c r="E50" s="14">
        <f t="shared" si="22"/>
        <v>17.044407547315153</v>
      </c>
      <c r="F50" s="14">
        <f t="shared" si="22"/>
        <v>8.305224180150535</v>
      </c>
      <c r="G50" s="14" t="str">
        <f t="shared" si="22"/>
        <v>(－)</v>
      </c>
      <c r="H50" s="15">
        <f t="shared" si="22"/>
        <v>44.26648500280139</v>
      </c>
      <c r="I50" s="12">
        <f t="shared" si="22"/>
        <v>8.96040566247231</v>
      </c>
      <c r="J50" s="12">
        <f t="shared" si="22"/>
        <v>1.5718457919318856</v>
      </c>
      <c r="K50" s="12">
        <f t="shared" si="22"/>
        <v>40.028838336210946</v>
      </c>
      <c r="L50" s="12">
        <f t="shared" si="22"/>
        <v>0.9584293457753823</v>
      </c>
      <c r="M50" s="32"/>
      <c r="N50" s="33"/>
      <c r="O50" s="33"/>
      <c r="P50" s="32"/>
    </row>
    <row r="51" spans="1:16" ht="15" customHeight="1">
      <c r="A51" s="71" t="s">
        <v>52</v>
      </c>
      <c r="B51" s="27">
        <v>1066119</v>
      </c>
      <c r="C51" s="56">
        <v>64849</v>
      </c>
      <c r="D51" s="57">
        <v>267252</v>
      </c>
      <c r="E51" s="58">
        <v>207502</v>
      </c>
      <c r="F51" s="58">
        <v>49301</v>
      </c>
      <c r="G51" s="58">
        <v>0</v>
      </c>
      <c r="H51" s="59">
        <v>524055</v>
      </c>
      <c r="I51" s="56">
        <v>140134</v>
      </c>
      <c r="J51" s="56">
        <v>5268</v>
      </c>
      <c r="K51" s="56">
        <v>308437</v>
      </c>
      <c r="L51" s="56">
        <v>23376</v>
      </c>
      <c r="M51" s="56">
        <v>670716</v>
      </c>
      <c r="N51" s="27">
        <v>1736835</v>
      </c>
      <c r="O51" s="27">
        <v>1118923</v>
      </c>
      <c r="P51" s="56">
        <v>617912</v>
      </c>
    </row>
    <row r="52" spans="1:16" ht="15" customHeight="1">
      <c r="A52" s="71"/>
      <c r="B52" s="21">
        <f aca="true" t="shared" si="23" ref="B52:L52">IF(B51=0,"(－)",IF(B51="－","(－)",B51/$B51*100))</f>
        <v>100</v>
      </c>
      <c r="C52" s="12">
        <f t="shared" si="23"/>
        <v>6.082716844930069</v>
      </c>
      <c r="D52" s="13">
        <f t="shared" si="23"/>
        <v>25.06774572069347</v>
      </c>
      <c r="E52" s="14">
        <f t="shared" si="23"/>
        <v>19.46330569101573</v>
      </c>
      <c r="F52" s="14">
        <f t="shared" si="23"/>
        <v>4.624343061140454</v>
      </c>
      <c r="G52" s="14" t="str">
        <f t="shared" si="23"/>
        <v>(－)</v>
      </c>
      <c r="H52" s="15">
        <f t="shared" si="23"/>
        <v>49.15539447284966</v>
      </c>
      <c r="I52" s="12">
        <f t="shared" si="23"/>
        <v>13.144311282324017</v>
      </c>
      <c r="J52" s="12">
        <f t="shared" si="23"/>
        <v>0.49412870420656607</v>
      </c>
      <c r="K52" s="12">
        <f t="shared" si="23"/>
        <v>28.930822919392675</v>
      </c>
      <c r="L52" s="12">
        <f t="shared" si="23"/>
        <v>2.1926257762970174</v>
      </c>
      <c r="M52" s="32"/>
      <c r="N52" s="33"/>
      <c r="O52" s="33"/>
      <c r="P52" s="32"/>
    </row>
    <row r="53" spans="1:16" ht="15" customHeight="1">
      <c r="A53" s="71" t="s">
        <v>54</v>
      </c>
      <c r="B53" s="27">
        <v>815491</v>
      </c>
      <c r="C53" s="27">
        <v>60148</v>
      </c>
      <c r="D53" s="28">
        <v>211583</v>
      </c>
      <c r="E53" s="29">
        <v>155789</v>
      </c>
      <c r="F53" s="29">
        <v>43475</v>
      </c>
      <c r="G53" s="29">
        <v>0</v>
      </c>
      <c r="H53" s="30">
        <v>410847</v>
      </c>
      <c r="I53" s="27">
        <v>128218</v>
      </c>
      <c r="J53" s="27">
        <v>3400</v>
      </c>
      <c r="K53" s="27">
        <v>196620</v>
      </c>
      <c r="L53" s="27">
        <v>16258</v>
      </c>
      <c r="M53" s="27">
        <v>607400</v>
      </c>
      <c r="N53" s="27">
        <v>1422891</v>
      </c>
      <c r="O53" s="27">
        <v>939462</v>
      </c>
      <c r="P53" s="27">
        <v>483429</v>
      </c>
    </row>
    <row r="54" spans="1:16" ht="15" customHeight="1">
      <c r="A54" s="71"/>
      <c r="B54" s="21">
        <f aca="true" t="shared" si="24" ref="B54:L54">IF(B53=0,"(－)",IF(B53="－","(－)",B53/$B53*100))</f>
        <v>100</v>
      </c>
      <c r="C54" s="12">
        <f t="shared" si="24"/>
        <v>7.375679192045038</v>
      </c>
      <c r="D54" s="13">
        <f t="shared" si="24"/>
        <v>25.945473340600937</v>
      </c>
      <c r="E54" s="14">
        <f t="shared" si="24"/>
        <v>19.10370562029501</v>
      </c>
      <c r="F54" s="14">
        <f t="shared" si="24"/>
        <v>5.331144059223217</v>
      </c>
      <c r="G54" s="14" t="str">
        <f t="shared" si="24"/>
        <v>(－)</v>
      </c>
      <c r="H54" s="15">
        <f t="shared" si="24"/>
        <v>50.380323020119164</v>
      </c>
      <c r="I54" s="12">
        <f t="shared" si="24"/>
        <v>15.722797676491831</v>
      </c>
      <c r="J54" s="12">
        <f t="shared" si="24"/>
        <v>0.4169267349363758</v>
      </c>
      <c r="K54" s="12">
        <f t="shared" si="24"/>
        <v>24.110627830350058</v>
      </c>
      <c r="L54" s="12">
        <f t="shared" si="24"/>
        <v>1.9936455460575284</v>
      </c>
      <c r="M54" s="32"/>
      <c r="N54" s="33"/>
      <c r="O54" s="33"/>
      <c r="P54" s="32"/>
    </row>
    <row r="55" spans="1:16" ht="15" customHeight="1">
      <c r="A55" s="71" t="s">
        <v>55</v>
      </c>
      <c r="B55" s="27">
        <v>980711</v>
      </c>
      <c r="C55" s="27">
        <v>52557</v>
      </c>
      <c r="D55" s="27">
        <v>185079</v>
      </c>
      <c r="E55" s="27">
        <v>146359</v>
      </c>
      <c r="F55" s="27">
        <v>70891</v>
      </c>
      <c r="G55" s="27">
        <v>0</v>
      </c>
      <c r="H55" s="27">
        <v>402329</v>
      </c>
      <c r="I55" s="27">
        <v>124602</v>
      </c>
      <c r="J55" s="27">
        <v>10000</v>
      </c>
      <c r="K55" s="27">
        <v>373820</v>
      </c>
      <c r="L55" s="27">
        <v>17404</v>
      </c>
      <c r="M55" s="27">
        <v>476814</v>
      </c>
      <c r="N55" s="27">
        <v>1457525</v>
      </c>
      <c r="O55" s="27">
        <v>876853</v>
      </c>
      <c r="P55" s="27">
        <v>580672</v>
      </c>
    </row>
    <row r="56" spans="1:16" ht="15" customHeight="1">
      <c r="A56" s="71"/>
      <c r="B56" s="21">
        <v>100</v>
      </c>
      <c r="C56" s="12">
        <v>5.359071122889414</v>
      </c>
      <c r="D56" s="13">
        <v>18.871920474023437</v>
      </c>
      <c r="E56" s="14">
        <v>14.923764493311486</v>
      </c>
      <c r="F56" s="14">
        <v>7.228531137103592</v>
      </c>
      <c r="G56" s="14" t="s">
        <v>60</v>
      </c>
      <c r="H56" s="15">
        <v>41.024216104438516</v>
      </c>
      <c r="I56" s="12">
        <v>12.705271991442944</v>
      </c>
      <c r="J56" s="12">
        <v>1.0196683834483349</v>
      </c>
      <c r="K56" s="12">
        <v>38.117243510065656</v>
      </c>
      <c r="L56" s="12">
        <v>1.7746308545534821</v>
      </c>
      <c r="M56" s="32"/>
      <c r="N56" s="33"/>
      <c r="O56" s="33"/>
      <c r="P56" s="32"/>
    </row>
    <row r="57" spans="1:16" ht="15" customHeight="1">
      <c r="A57" s="71" t="s">
        <v>64</v>
      </c>
      <c r="B57" s="27">
        <v>767811</v>
      </c>
      <c r="C57" s="27">
        <v>52291</v>
      </c>
      <c r="D57" s="28">
        <v>116719</v>
      </c>
      <c r="E57" s="29">
        <v>101309</v>
      </c>
      <c r="F57" s="29">
        <v>37671</v>
      </c>
      <c r="G57" s="29">
        <v>0</v>
      </c>
      <c r="H57" s="30">
        <f>SUM(D57:G57)</f>
        <v>255699</v>
      </c>
      <c r="I57" s="27">
        <v>114389</v>
      </c>
      <c r="J57" s="27">
        <v>11930</v>
      </c>
      <c r="K57" s="27">
        <v>317716</v>
      </c>
      <c r="L57" s="27">
        <v>15787</v>
      </c>
      <c r="M57" s="27">
        <v>579858</v>
      </c>
      <c r="N57" s="27">
        <f>B57+M57+1</f>
        <v>1347670</v>
      </c>
      <c r="O57" s="27">
        <v>770965</v>
      </c>
      <c r="P57" s="27">
        <f>N57-O57</f>
        <v>576705</v>
      </c>
    </row>
    <row r="58" spans="1:16" ht="15" customHeight="1">
      <c r="A58" s="71"/>
      <c r="B58" s="21">
        <f aca="true" t="shared" si="25" ref="B58:L58">IF(B57=0,"(－)",IF(B57="－","(－)",B57/$B57*100))</f>
        <v>100</v>
      </c>
      <c r="C58" s="12">
        <f t="shared" si="25"/>
        <v>6.810399955197307</v>
      </c>
      <c r="D58" s="13">
        <f t="shared" si="25"/>
        <v>15.201527459231503</v>
      </c>
      <c r="E58" s="14">
        <f t="shared" si="25"/>
        <v>13.194523131343521</v>
      </c>
      <c r="F58" s="14">
        <f t="shared" si="25"/>
        <v>4.906285531204945</v>
      </c>
      <c r="G58" s="14" t="str">
        <f t="shared" si="25"/>
        <v>(－)</v>
      </c>
      <c r="H58" s="15">
        <f t="shared" si="25"/>
        <v>33.302336121779966</v>
      </c>
      <c r="I58" s="12">
        <f t="shared" si="25"/>
        <v>14.898067362931764</v>
      </c>
      <c r="J58" s="12">
        <f t="shared" si="25"/>
        <v>1.5537677892085422</v>
      </c>
      <c r="K58" s="12">
        <f t="shared" si="25"/>
        <v>41.379454058355506</v>
      </c>
      <c r="L58" s="12">
        <f t="shared" si="25"/>
        <v>2.0561049529115887</v>
      </c>
      <c r="M58" s="32"/>
      <c r="N58" s="33"/>
      <c r="O58" s="33"/>
      <c r="P58" s="32"/>
    </row>
    <row r="59" spans="1:16" ht="15" customHeight="1">
      <c r="A59" s="71" t="s">
        <v>68</v>
      </c>
      <c r="B59" s="27">
        <v>1022461</v>
      </c>
      <c r="C59" s="27">
        <v>56217</v>
      </c>
      <c r="D59" s="28">
        <v>129129</v>
      </c>
      <c r="E59" s="29">
        <v>145247</v>
      </c>
      <c r="F59" s="29">
        <v>97441</v>
      </c>
      <c r="G59" s="29">
        <v>0</v>
      </c>
      <c r="H59" s="30">
        <v>371817</v>
      </c>
      <c r="I59" s="27">
        <v>125180</v>
      </c>
      <c r="J59" s="27">
        <v>5090</v>
      </c>
      <c r="K59" s="27">
        <v>443167</v>
      </c>
      <c r="L59" s="27">
        <v>20990</v>
      </c>
      <c r="M59" s="27">
        <v>582326</v>
      </c>
      <c r="N59" s="27">
        <v>1604787</v>
      </c>
      <c r="O59" s="27">
        <v>913483</v>
      </c>
      <c r="P59" s="27">
        <f>N59-O59</f>
        <v>691304</v>
      </c>
    </row>
    <row r="60" spans="1:16" ht="15" customHeight="1">
      <c r="A60" s="71"/>
      <c r="B60" s="21">
        <f aca="true" t="shared" si="26" ref="B60:L60">IF(B59=0,"(－)",IF(B59="－","(－)",B59/$B59*100))</f>
        <v>100</v>
      </c>
      <c r="C60" s="12">
        <f t="shared" si="26"/>
        <v>5.498204821504194</v>
      </c>
      <c r="D60" s="13">
        <f t="shared" si="26"/>
        <v>12.629234758098354</v>
      </c>
      <c r="E60" s="14">
        <f t="shared" si="26"/>
        <v>14.205627402903387</v>
      </c>
      <c r="F60" s="14">
        <f t="shared" si="26"/>
        <v>9.530045644772759</v>
      </c>
      <c r="G60" s="14" t="str">
        <f t="shared" si="26"/>
        <v>(－)</v>
      </c>
      <c r="H60" s="15">
        <f t="shared" si="26"/>
        <v>36.3649078057745</v>
      </c>
      <c r="I60" s="12">
        <f t="shared" si="26"/>
        <v>12.243009757829395</v>
      </c>
      <c r="J60" s="12">
        <f t="shared" si="26"/>
        <v>0.4978184987006839</v>
      </c>
      <c r="K60" s="12">
        <f t="shared" si="26"/>
        <v>43.34316907930963</v>
      </c>
      <c r="L60" s="12">
        <f t="shared" si="26"/>
        <v>2.0528900368816023</v>
      </c>
      <c r="M60" s="32"/>
      <c r="N60" s="33"/>
      <c r="O60" s="33"/>
      <c r="P60" s="32"/>
    </row>
    <row r="61" spans="1:16" ht="15" customHeight="1">
      <c r="A61" s="71" t="s">
        <v>72</v>
      </c>
      <c r="B61" s="34">
        <v>1157943</v>
      </c>
      <c r="C61" s="34">
        <v>67048</v>
      </c>
      <c r="D61" s="35">
        <v>175283</v>
      </c>
      <c r="E61" s="36">
        <v>137976</v>
      </c>
      <c r="F61" s="36">
        <v>135445</v>
      </c>
      <c r="G61" s="36">
        <v>0</v>
      </c>
      <c r="H61" s="37">
        <v>448704</v>
      </c>
      <c r="I61" s="34">
        <v>76900</v>
      </c>
      <c r="J61" s="34">
        <v>5332</v>
      </c>
      <c r="K61" s="34">
        <v>534114</v>
      </c>
      <c r="L61" s="34">
        <v>25844</v>
      </c>
      <c r="M61" s="34">
        <v>689531</v>
      </c>
      <c r="N61" s="34">
        <v>1847474</v>
      </c>
      <c r="O61" s="38">
        <v>1288743</v>
      </c>
      <c r="P61" s="63">
        <f>N61-O61</f>
        <v>558731</v>
      </c>
    </row>
    <row r="62" spans="1:16" ht="15" customHeight="1">
      <c r="A62" s="71"/>
      <c r="B62" s="21">
        <f aca="true" t="shared" si="27" ref="B62:L62">IF(B61=0,"(－)",IF(B61="－","(－)",B61/$B61*100))</f>
        <v>100</v>
      </c>
      <c r="C62" s="12">
        <f t="shared" si="27"/>
        <v>5.790267742021844</v>
      </c>
      <c r="D62" s="13">
        <f t="shared" si="27"/>
        <v>15.137446316442174</v>
      </c>
      <c r="E62" s="14">
        <f t="shared" si="27"/>
        <v>11.915612426518404</v>
      </c>
      <c r="F62" s="14">
        <f t="shared" si="27"/>
        <v>11.697035173579355</v>
      </c>
      <c r="G62" s="14" t="str">
        <f t="shared" si="27"/>
        <v>(－)</v>
      </c>
      <c r="H62" s="15">
        <f t="shared" si="27"/>
        <v>38.75009391653993</v>
      </c>
      <c r="I62" s="12">
        <f t="shared" si="27"/>
        <v>6.641086823790117</v>
      </c>
      <c r="J62" s="12">
        <f t="shared" si="27"/>
        <v>0.4604717157925735</v>
      </c>
      <c r="K62" s="12">
        <f t="shared" si="27"/>
        <v>46.1261046528197</v>
      </c>
      <c r="L62" s="12">
        <f t="shared" si="27"/>
        <v>2.2318887889991132</v>
      </c>
      <c r="M62" s="32"/>
      <c r="N62" s="33"/>
      <c r="O62" s="33"/>
      <c r="P62" s="32"/>
    </row>
    <row r="63" spans="1:16" ht="13.5">
      <c r="A63" s="71" t="s">
        <v>78</v>
      </c>
      <c r="B63" s="34">
        <v>959654</v>
      </c>
      <c r="C63" s="34">
        <v>59452</v>
      </c>
      <c r="D63" s="35">
        <v>127196</v>
      </c>
      <c r="E63" s="36">
        <v>116599</v>
      </c>
      <c r="F63" s="36">
        <v>100290</v>
      </c>
      <c r="G63" s="36">
        <v>0</v>
      </c>
      <c r="H63" s="37">
        <v>344084</v>
      </c>
      <c r="I63" s="34">
        <v>124829</v>
      </c>
      <c r="J63" s="34">
        <v>12700</v>
      </c>
      <c r="K63" s="34">
        <v>388114</v>
      </c>
      <c r="L63" s="34">
        <v>30474</v>
      </c>
      <c r="M63" s="34">
        <v>558153</v>
      </c>
      <c r="N63" s="34">
        <v>1517807</v>
      </c>
      <c r="O63" s="38">
        <v>967387</v>
      </c>
      <c r="P63" s="63">
        <f>N63-O63</f>
        <v>550420</v>
      </c>
    </row>
    <row r="64" spans="1:16" ht="13.5">
      <c r="A64" s="71"/>
      <c r="B64" s="21">
        <f aca="true" t="shared" si="28" ref="B64:L64">IF(B63=0,"(－)",IF(B63="－","(－)",B63/$B63*100))</f>
        <v>100</v>
      </c>
      <c r="C64" s="12">
        <f t="shared" si="28"/>
        <v>6.195149501799607</v>
      </c>
      <c r="D64" s="13">
        <f t="shared" si="28"/>
        <v>13.254360425736774</v>
      </c>
      <c r="E64" s="14">
        <f t="shared" si="28"/>
        <v>12.150108268188326</v>
      </c>
      <c r="F64" s="14">
        <f t="shared" si="28"/>
        <v>10.450641585404739</v>
      </c>
      <c r="G64" s="14" t="str">
        <f t="shared" si="28"/>
        <v>(－)</v>
      </c>
      <c r="H64" s="15">
        <f t="shared" si="28"/>
        <v>35.85500607510624</v>
      </c>
      <c r="I64" s="12">
        <f t="shared" si="28"/>
        <v>13.007709028462342</v>
      </c>
      <c r="J64" s="12">
        <f t="shared" si="28"/>
        <v>1.323393639791008</v>
      </c>
      <c r="K64" s="12">
        <f t="shared" si="28"/>
        <v>40.44311804046042</v>
      </c>
      <c r="L64" s="12">
        <f t="shared" si="28"/>
        <v>3.1755195101567857</v>
      </c>
      <c r="M64" s="32"/>
      <c r="N64" s="33"/>
      <c r="O64" s="33"/>
      <c r="P64" s="32"/>
    </row>
    <row r="65" spans="1:16" ht="13.5">
      <c r="A65" s="72" t="s">
        <v>79</v>
      </c>
      <c r="B65" s="34">
        <v>1250463</v>
      </c>
      <c r="C65" s="34">
        <v>72699</v>
      </c>
      <c r="D65" s="35">
        <v>128818</v>
      </c>
      <c r="E65" s="36">
        <v>164747</v>
      </c>
      <c r="F65" s="36">
        <v>127398</v>
      </c>
      <c r="G65" s="36">
        <v>0</v>
      </c>
      <c r="H65" s="37">
        <v>420963</v>
      </c>
      <c r="I65" s="34">
        <v>121329</v>
      </c>
      <c r="J65" s="34">
        <v>2813</v>
      </c>
      <c r="K65" s="34">
        <v>614886</v>
      </c>
      <c r="L65" s="34">
        <v>17774</v>
      </c>
      <c r="M65" s="34">
        <v>552219</v>
      </c>
      <c r="N65" s="34">
        <v>1802682</v>
      </c>
      <c r="O65" s="38">
        <v>1112995</v>
      </c>
      <c r="P65" s="63">
        <f>N65-O65</f>
        <v>689687</v>
      </c>
    </row>
    <row r="66" spans="1:16" ht="13.5">
      <c r="A66" s="73"/>
      <c r="B66" s="21">
        <f aca="true" t="shared" si="29" ref="B66:L66">IF(B65=0,"(－)",IF(B65="－","(－)",B65/$B65*100))</f>
        <v>100</v>
      </c>
      <c r="C66" s="12">
        <f t="shared" si="29"/>
        <v>5.81376658085845</v>
      </c>
      <c r="D66" s="13">
        <f t="shared" si="29"/>
        <v>10.301624278367292</v>
      </c>
      <c r="E66" s="14">
        <f t="shared" si="29"/>
        <v>13.174880024438949</v>
      </c>
      <c r="F66" s="14">
        <f t="shared" si="29"/>
        <v>10.188066340227579</v>
      </c>
      <c r="G66" s="14" t="str">
        <f t="shared" si="29"/>
        <v>(－)</v>
      </c>
      <c r="H66" s="15">
        <f t="shared" si="29"/>
        <v>33.66457064303382</v>
      </c>
      <c r="I66" s="12">
        <f t="shared" si="29"/>
        <v>9.702726110248763</v>
      </c>
      <c r="J66" s="12">
        <f t="shared" si="29"/>
        <v>0.22495667604719213</v>
      </c>
      <c r="K66" s="12">
        <f t="shared" si="29"/>
        <v>49.17266644434901</v>
      </c>
      <c r="L66" s="12">
        <f t="shared" si="29"/>
        <v>1.4213935158417321</v>
      </c>
      <c r="M66" s="32"/>
      <c r="N66" s="33"/>
      <c r="O66" s="33"/>
      <c r="P66" s="32"/>
    </row>
    <row r="67" spans="1:16" ht="13.5">
      <c r="A67" s="72" t="s">
        <v>85</v>
      </c>
      <c r="B67" s="56">
        <v>962743</v>
      </c>
      <c r="C67" s="56">
        <v>81814</v>
      </c>
      <c r="D67" s="57">
        <v>124999</v>
      </c>
      <c r="E67" s="69">
        <v>112695</v>
      </c>
      <c r="F67" s="69">
        <v>125196</v>
      </c>
      <c r="G67" s="69">
        <v>0</v>
      </c>
      <c r="H67" s="59">
        <v>362890</v>
      </c>
      <c r="I67" s="56">
        <v>180534</v>
      </c>
      <c r="J67" s="56">
        <v>6685</v>
      </c>
      <c r="K67" s="56">
        <v>312658</v>
      </c>
      <c r="L67" s="56">
        <v>18163</v>
      </c>
      <c r="M67" s="56">
        <v>719539</v>
      </c>
      <c r="N67" s="56">
        <v>1682282</v>
      </c>
      <c r="O67" s="38">
        <v>905732</v>
      </c>
      <c r="P67" s="56">
        <f>N67-O67</f>
        <v>776550</v>
      </c>
    </row>
    <row r="68" spans="1:16" ht="13.5">
      <c r="A68" s="73"/>
      <c r="B68" s="21">
        <f aca="true" t="shared" si="30" ref="B68:L68">IF(B67=0,"(－)",IF(B67="－","(－)",B67/$B67*100))</f>
        <v>100</v>
      </c>
      <c r="C68" s="21">
        <f t="shared" si="30"/>
        <v>8.49801037244623</v>
      </c>
      <c r="D68" s="21">
        <f t="shared" si="30"/>
        <v>12.983631145591296</v>
      </c>
      <c r="E68" s="21">
        <f t="shared" si="30"/>
        <v>11.705616140548413</v>
      </c>
      <c r="F68" s="21">
        <f t="shared" si="30"/>
        <v>13.004093511975679</v>
      </c>
      <c r="G68" s="21" t="str">
        <f t="shared" si="30"/>
        <v>(－)</v>
      </c>
      <c r="H68" s="21">
        <f t="shared" si="30"/>
        <v>37.69334079811538</v>
      </c>
      <c r="I68" s="21">
        <f t="shared" si="30"/>
        <v>18.752044938264937</v>
      </c>
      <c r="J68" s="21">
        <f t="shared" si="30"/>
        <v>0.6943701486274114</v>
      </c>
      <c r="K68" s="21">
        <f t="shared" si="30"/>
        <v>32.4757489797381</v>
      </c>
      <c r="L68" s="21">
        <f t="shared" si="30"/>
        <v>1.886588632688059</v>
      </c>
      <c r="M68" s="32"/>
      <c r="N68" s="33"/>
      <c r="O68" s="33"/>
      <c r="P68" s="32"/>
    </row>
  </sheetData>
  <sheetProtection/>
  <mergeCells count="35">
    <mergeCell ref="A67:A68"/>
    <mergeCell ref="A65:A66"/>
    <mergeCell ref="A51:A52"/>
    <mergeCell ref="A49:A50"/>
    <mergeCell ref="A47:A48"/>
    <mergeCell ref="A45:A46"/>
    <mergeCell ref="A57:A58"/>
    <mergeCell ref="A53:A54"/>
    <mergeCell ref="A63:A64"/>
    <mergeCell ref="A61:A62"/>
    <mergeCell ref="D3:H3"/>
    <mergeCell ref="A5:A6"/>
    <mergeCell ref="A7:A8"/>
    <mergeCell ref="B3:B4"/>
    <mergeCell ref="C3:C4"/>
    <mergeCell ref="A15:A16"/>
    <mergeCell ref="A13:A14"/>
    <mergeCell ref="A9:A10"/>
    <mergeCell ref="A11:A12"/>
    <mergeCell ref="A37:A38"/>
    <mergeCell ref="A59:A60"/>
    <mergeCell ref="A55:A56"/>
    <mergeCell ref="A17:A18"/>
    <mergeCell ref="A27:A28"/>
    <mergeCell ref="A43:A44"/>
    <mergeCell ref="A23:A24"/>
    <mergeCell ref="A39:A40"/>
    <mergeCell ref="A41:A42"/>
    <mergeCell ref="A35:A36"/>
    <mergeCell ref="A29:A30"/>
    <mergeCell ref="A19:A20"/>
    <mergeCell ref="A21:A22"/>
    <mergeCell ref="A25:A26"/>
    <mergeCell ref="A31:A32"/>
    <mergeCell ref="A33:A3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="85" zoomScaleSheetLayoutView="85" zoomScalePageLayoutView="0" workbookViewId="0" topLeftCell="A1">
      <pane xSplit="1" ySplit="4" topLeftCell="B38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P57" sqref="P57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66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72" t="s">
        <v>26</v>
      </c>
      <c r="C3" s="72" t="s">
        <v>11</v>
      </c>
      <c r="D3" s="71" t="s">
        <v>12</v>
      </c>
      <c r="E3" s="71"/>
      <c r="F3" s="71"/>
      <c r="G3" s="71"/>
      <c r="H3" s="71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4"/>
      <c r="C4" s="74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71" t="s">
        <v>5</v>
      </c>
      <c r="B5" s="56">
        <v>135591</v>
      </c>
      <c r="C5" s="56">
        <v>0</v>
      </c>
      <c r="D5" s="57">
        <v>14334</v>
      </c>
      <c r="E5" s="58">
        <v>0</v>
      </c>
      <c r="F5" s="58">
        <v>0</v>
      </c>
      <c r="G5" s="58">
        <v>0</v>
      </c>
      <c r="H5" s="59">
        <v>14334</v>
      </c>
      <c r="I5" s="56">
        <v>2632</v>
      </c>
      <c r="J5" s="56">
        <v>0</v>
      </c>
      <c r="K5" s="56">
        <v>0</v>
      </c>
      <c r="L5" s="56">
        <v>118625</v>
      </c>
      <c r="M5" s="56">
        <v>0</v>
      </c>
      <c r="N5" s="56">
        <v>135591</v>
      </c>
      <c r="O5" s="56">
        <v>64259</v>
      </c>
      <c r="P5" s="56">
        <v>71332</v>
      </c>
    </row>
    <row r="6" spans="1:16" ht="15" customHeight="1">
      <c r="A6" s="71"/>
      <c r="B6" s="12">
        <f aca="true" t="shared" si="0" ref="B6:L6">IF(B5=0,"(－)",B5/$B5*100)</f>
        <v>100</v>
      </c>
      <c r="C6" s="12" t="str">
        <f t="shared" si="0"/>
        <v>(－)</v>
      </c>
      <c r="D6" s="13">
        <f t="shared" si="0"/>
        <v>10.571498108281522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10.571498108281522</v>
      </c>
      <c r="I6" s="12">
        <f t="shared" si="0"/>
        <v>1.9411317860329964</v>
      </c>
      <c r="J6" s="12" t="str">
        <f t="shared" si="0"/>
        <v>(－)</v>
      </c>
      <c r="K6" s="12" t="str">
        <f t="shared" si="0"/>
        <v>(－)</v>
      </c>
      <c r="L6" s="12">
        <f t="shared" si="0"/>
        <v>87.48737010568549</v>
      </c>
      <c r="M6" s="32"/>
      <c r="N6" s="32"/>
      <c r="O6" s="32"/>
      <c r="P6" s="32"/>
    </row>
    <row r="7" spans="1:16" ht="15" customHeight="1">
      <c r="A7" s="71" t="s">
        <v>6</v>
      </c>
      <c r="B7" s="56">
        <v>425755</v>
      </c>
      <c r="C7" s="56">
        <v>0</v>
      </c>
      <c r="D7" s="57">
        <v>189941</v>
      </c>
      <c r="E7" s="58">
        <v>0</v>
      </c>
      <c r="F7" s="58">
        <v>185999</v>
      </c>
      <c r="G7" s="58">
        <v>0</v>
      </c>
      <c r="H7" s="59">
        <v>375939</v>
      </c>
      <c r="I7" s="56">
        <v>0</v>
      </c>
      <c r="J7" s="56">
        <v>0</v>
      </c>
      <c r="K7" s="56">
        <v>48787</v>
      </c>
      <c r="L7" s="56">
        <v>1028</v>
      </c>
      <c r="M7" s="56">
        <v>71332</v>
      </c>
      <c r="N7" s="56">
        <v>497087</v>
      </c>
      <c r="O7" s="56">
        <v>351856</v>
      </c>
      <c r="P7" s="56">
        <v>145230</v>
      </c>
    </row>
    <row r="8" spans="1:16" ht="15" customHeight="1">
      <c r="A8" s="71"/>
      <c r="B8" s="12">
        <f aca="true" t="shared" si="1" ref="B8:L8">IF(B7=0,"(－)",B7/$B7*100)</f>
        <v>100</v>
      </c>
      <c r="C8" s="12" t="str">
        <f t="shared" si="1"/>
        <v>(－)</v>
      </c>
      <c r="D8" s="13">
        <f t="shared" si="1"/>
        <v>44.61274676750713</v>
      </c>
      <c r="E8" s="14" t="str">
        <f t="shared" si="1"/>
        <v>(－)</v>
      </c>
      <c r="F8" s="14">
        <f t="shared" si="1"/>
        <v>43.686862162511304</v>
      </c>
      <c r="G8" s="14" t="str">
        <f t="shared" si="1"/>
        <v>(－)</v>
      </c>
      <c r="H8" s="15">
        <f t="shared" si="1"/>
        <v>88.29937405315263</v>
      </c>
      <c r="I8" s="12" t="str">
        <f t="shared" si="1"/>
        <v>(－)</v>
      </c>
      <c r="J8" s="12" t="str">
        <f t="shared" si="1"/>
        <v>(－)</v>
      </c>
      <c r="K8" s="12">
        <f t="shared" si="1"/>
        <v>11.458937651935972</v>
      </c>
      <c r="L8" s="12">
        <f t="shared" si="1"/>
        <v>0.24145341804558962</v>
      </c>
      <c r="M8" s="32"/>
      <c r="N8" s="32"/>
      <c r="O8" s="32"/>
      <c r="P8" s="32"/>
    </row>
    <row r="9" spans="1:16" ht="15" customHeight="1">
      <c r="A9" s="71" t="s">
        <v>7</v>
      </c>
      <c r="B9" s="56">
        <v>243457</v>
      </c>
      <c r="C9" s="56">
        <v>0</v>
      </c>
      <c r="D9" s="57">
        <v>193068</v>
      </c>
      <c r="E9" s="58">
        <v>0</v>
      </c>
      <c r="F9" s="58">
        <v>0</v>
      </c>
      <c r="G9" s="58">
        <v>0</v>
      </c>
      <c r="H9" s="59">
        <v>193068</v>
      </c>
      <c r="I9" s="56">
        <v>1755</v>
      </c>
      <c r="J9" s="56">
        <v>0</v>
      </c>
      <c r="K9" s="56">
        <v>47999</v>
      </c>
      <c r="L9" s="56">
        <v>635</v>
      </c>
      <c r="M9" s="56">
        <v>145230</v>
      </c>
      <c r="N9" s="56">
        <v>388688</v>
      </c>
      <c r="O9" s="56">
        <v>264734</v>
      </c>
      <c r="P9" s="56">
        <v>123953</v>
      </c>
    </row>
    <row r="10" spans="1:16" ht="15" customHeight="1">
      <c r="A10" s="71"/>
      <c r="B10" s="12">
        <f aca="true" t="shared" si="2" ref="B10:L10">IF(B9=0,"(－)",B9/$B9*100)</f>
        <v>100</v>
      </c>
      <c r="C10" s="12" t="str">
        <f t="shared" si="2"/>
        <v>(－)</v>
      </c>
      <c r="D10" s="13">
        <f t="shared" si="2"/>
        <v>79.30271054025968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79.30271054025968</v>
      </c>
      <c r="I10" s="12">
        <f t="shared" si="2"/>
        <v>0.7208665185227782</v>
      </c>
      <c r="J10" s="12" t="str">
        <f t="shared" si="2"/>
        <v>(－)</v>
      </c>
      <c r="K10" s="12">
        <f t="shared" si="2"/>
        <v>19.715596594059733</v>
      </c>
      <c r="L10" s="12">
        <f t="shared" si="2"/>
        <v>0.26082634715781433</v>
      </c>
      <c r="M10" s="32"/>
      <c r="N10" s="32"/>
      <c r="O10" s="32"/>
      <c r="P10" s="32"/>
    </row>
    <row r="11" spans="1:16" ht="15" customHeight="1">
      <c r="A11" s="71" t="s">
        <v>8</v>
      </c>
      <c r="B11" s="56">
        <v>317839</v>
      </c>
      <c r="C11" s="56">
        <v>0</v>
      </c>
      <c r="D11" s="57">
        <v>197409</v>
      </c>
      <c r="E11" s="58">
        <v>0</v>
      </c>
      <c r="F11" s="58">
        <v>63860</v>
      </c>
      <c r="G11" s="58">
        <v>0</v>
      </c>
      <c r="H11" s="59">
        <v>261269</v>
      </c>
      <c r="I11" s="56">
        <v>2194</v>
      </c>
      <c r="J11" s="56">
        <v>0</v>
      </c>
      <c r="K11" s="56">
        <v>53402</v>
      </c>
      <c r="L11" s="56">
        <v>974</v>
      </c>
      <c r="M11" s="56">
        <v>123953</v>
      </c>
      <c r="N11" s="56">
        <v>441792</v>
      </c>
      <c r="O11" s="56">
        <v>277427</v>
      </c>
      <c r="P11" s="56">
        <v>164365</v>
      </c>
    </row>
    <row r="12" spans="1:16" ht="15" customHeight="1">
      <c r="A12" s="71"/>
      <c r="B12" s="12">
        <f aca="true" t="shared" si="3" ref="B12:L12">IF(B11=0,"(－)",B11/$B11*100)</f>
        <v>100</v>
      </c>
      <c r="C12" s="12" t="str">
        <f t="shared" si="3"/>
        <v>(－)</v>
      </c>
      <c r="D12" s="13">
        <f t="shared" si="3"/>
        <v>62.10974738782843</v>
      </c>
      <c r="E12" s="14" t="str">
        <f t="shared" si="3"/>
        <v>(－)</v>
      </c>
      <c r="F12" s="14">
        <f t="shared" si="3"/>
        <v>20.09193333731858</v>
      </c>
      <c r="G12" s="14" t="str">
        <f t="shared" si="3"/>
        <v>(－)</v>
      </c>
      <c r="H12" s="15">
        <f t="shared" si="3"/>
        <v>82.20168072514701</v>
      </c>
      <c r="I12" s="12">
        <f t="shared" si="3"/>
        <v>0.6902865916391632</v>
      </c>
      <c r="J12" s="12" t="str">
        <f t="shared" si="3"/>
        <v>(－)</v>
      </c>
      <c r="K12" s="12">
        <f t="shared" si="3"/>
        <v>16.801588225485233</v>
      </c>
      <c r="L12" s="12">
        <f t="shared" si="3"/>
        <v>0.30644445772859846</v>
      </c>
      <c r="M12" s="32"/>
      <c r="N12" s="32"/>
      <c r="O12" s="32"/>
      <c r="P12" s="32"/>
    </row>
    <row r="13" spans="1:16" ht="15" customHeight="1">
      <c r="A13" s="71" t="s">
        <v>30</v>
      </c>
      <c r="B13" s="56">
        <v>493124</v>
      </c>
      <c r="C13" s="56">
        <v>0</v>
      </c>
      <c r="D13" s="57">
        <v>213990</v>
      </c>
      <c r="E13" s="58">
        <v>6150</v>
      </c>
      <c r="F13" s="58">
        <v>12635</v>
      </c>
      <c r="G13" s="58">
        <v>0</v>
      </c>
      <c r="H13" s="59">
        <v>232775</v>
      </c>
      <c r="I13" s="56">
        <v>13205</v>
      </c>
      <c r="J13" s="56">
        <v>0</v>
      </c>
      <c r="K13" s="56">
        <v>241854</v>
      </c>
      <c r="L13" s="56">
        <v>5289</v>
      </c>
      <c r="M13" s="56">
        <v>164365</v>
      </c>
      <c r="N13" s="56">
        <v>657489</v>
      </c>
      <c r="O13" s="56">
        <v>390033</v>
      </c>
      <c r="P13" s="56">
        <v>267456</v>
      </c>
    </row>
    <row r="14" spans="1:16" ht="15" customHeight="1">
      <c r="A14" s="71"/>
      <c r="B14" s="12">
        <f aca="true" t="shared" si="4" ref="B14:L14">IF(B13=0,"(－)",B13/$B13*100)</f>
        <v>100</v>
      </c>
      <c r="C14" s="12" t="str">
        <f t="shared" si="4"/>
        <v>(－)</v>
      </c>
      <c r="D14" s="13">
        <f t="shared" si="4"/>
        <v>43.394764805606705</v>
      </c>
      <c r="E14" s="14">
        <f t="shared" si="4"/>
        <v>1.2471508180498212</v>
      </c>
      <c r="F14" s="14">
        <f t="shared" si="4"/>
        <v>2.5622358676519497</v>
      </c>
      <c r="G14" s="14" t="str">
        <f t="shared" si="4"/>
        <v>(－)</v>
      </c>
      <c r="H14" s="15">
        <f t="shared" si="4"/>
        <v>47.20415149130847</v>
      </c>
      <c r="I14" s="12">
        <f t="shared" si="4"/>
        <v>2.6778254556663232</v>
      </c>
      <c r="J14" s="12" t="str">
        <f t="shared" si="4"/>
        <v>(－)</v>
      </c>
      <c r="K14" s="12">
        <f t="shared" si="4"/>
        <v>49.045270560751455</v>
      </c>
      <c r="L14" s="12">
        <f t="shared" si="4"/>
        <v>1.0725497035228462</v>
      </c>
      <c r="M14" s="32"/>
      <c r="N14" s="32"/>
      <c r="O14" s="32"/>
      <c r="P14" s="32"/>
    </row>
    <row r="15" spans="1:16" ht="15" customHeight="1">
      <c r="A15" s="71" t="s">
        <v>31</v>
      </c>
      <c r="B15" s="56">
        <v>672868</v>
      </c>
      <c r="C15" s="56">
        <v>0</v>
      </c>
      <c r="D15" s="57">
        <v>187648</v>
      </c>
      <c r="E15" s="58">
        <v>6600</v>
      </c>
      <c r="F15" s="58">
        <v>52880</v>
      </c>
      <c r="G15" s="58">
        <v>0</v>
      </c>
      <c r="H15" s="59">
        <v>247128</v>
      </c>
      <c r="I15" s="56">
        <v>11320</v>
      </c>
      <c r="J15" s="56">
        <v>0</v>
      </c>
      <c r="K15" s="56">
        <v>411474</v>
      </c>
      <c r="L15" s="56">
        <v>2945</v>
      </c>
      <c r="M15" s="56">
        <v>267456</v>
      </c>
      <c r="N15" s="56">
        <v>940324</v>
      </c>
      <c r="O15" s="56">
        <v>612486</v>
      </c>
      <c r="P15" s="56">
        <v>327839</v>
      </c>
    </row>
    <row r="16" spans="1:16" ht="15" customHeight="1">
      <c r="A16" s="71"/>
      <c r="B16" s="12">
        <f aca="true" t="shared" si="5" ref="B16:L16">IF(B15=0,"(－)",B15/$B15*100)</f>
        <v>100</v>
      </c>
      <c r="C16" s="12" t="str">
        <f t="shared" si="5"/>
        <v>(－)</v>
      </c>
      <c r="D16" s="13">
        <f t="shared" si="5"/>
        <v>27.887787797903897</v>
      </c>
      <c r="E16" s="14">
        <f t="shared" si="5"/>
        <v>0.9808758924484446</v>
      </c>
      <c r="F16" s="14">
        <f t="shared" si="5"/>
        <v>7.858896544344507</v>
      </c>
      <c r="G16" s="14" t="str">
        <f t="shared" si="5"/>
        <v>(－)</v>
      </c>
      <c r="H16" s="15">
        <f t="shared" si="5"/>
        <v>36.727560234696845</v>
      </c>
      <c r="I16" s="12">
        <f t="shared" si="5"/>
        <v>1.6823507731085443</v>
      </c>
      <c r="J16" s="12" t="str">
        <f t="shared" si="5"/>
        <v>(－)</v>
      </c>
      <c r="K16" s="12">
        <f t="shared" si="5"/>
        <v>61.15226166201989</v>
      </c>
      <c r="L16" s="12">
        <f t="shared" si="5"/>
        <v>0.43767871261525293</v>
      </c>
      <c r="M16" s="32"/>
      <c r="N16" s="32"/>
      <c r="O16" s="32"/>
      <c r="P16" s="32"/>
    </row>
    <row r="17" spans="1:16" ht="15" customHeight="1">
      <c r="A17" s="71" t="s">
        <v>32</v>
      </c>
      <c r="B17" s="56">
        <v>964250</v>
      </c>
      <c r="C17" s="56">
        <v>0</v>
      </c>
      <c r="D17" s="57">
        <v>257852</v>
      </c>
      <c r="E17" s="58">
        <v>42488</v>
      </c>
      <c r="F17" s="58">
        <v>27170</v>
      </c>
      <c r="G17" s="58">
        <v>0</v>
      </c>
      <c r="H17" s="59">
        <v>327510</v>
      </c>
      <c r="I17" s="56">
        <v>27110</v>
      </c>
      <c r="J17" s="56">
        <v>0</v>
      </c>
      <c r="K17" s="56">
        <v>607668</v>
      </c>
      <c r="L17" s="56">
        <v>1962</v>
      </c>
      <c r="M17" s="56">
        <v>327839</v>
      </c>
      <c r="N17" s="56">
        <v>1292089</v>
      </c>
      <c r="O17" s="56">
        <v>1008437</v>
      </c>
      <c r="P17" s="56">
        <v>283652</v>
      </c>
    </row>
    <row r="18" spans="1:16" ht="15" customHeight="1">
      <c r="A18" s="71"/>
      <c r="B18" s="12">
        <f aca="true" t="shared" si="6" ref="B18:L18">IF(B17=0,"(－)",B17/$B17*100)</f>
        <v>100</v>
      </c>
      <c r="C18" s="12" t="str">
        <f t="shared" si="6"/>
        <v>(－)</v>
      </c>
      <c r="D18" s="13">
        <f t="shared" si="6"/>
        <v>26.74119782214156</v>
      </c>
      <c r="E18" s="14">
        <f t="shared" si="6"/>
        <v>4.406326160228156</v>
      </c>
      <c r="F18" s="14">
        <f t="shared" si="6"/>
        <v>2.8177339901477834</v>
      </c>
      <c r="G18" s="14" t="str">
        <f t="shared" si="6"/>
        <v>(－)</v>
      </c>
      <c r="H18" s="15">
        <f t="shared" si="6"/>
        <v>33.9652579725175</v>
      </c>
      <c r="I18" s="12">
        <f t="shared" si="6"/>
        <v>2.8115115374643507</v>
      </c>
      <c r="J18" s="12" t="str">
        <f t="shared" si="6"/>
        <v>(－)</v>
      </c>
      <c r="K18" s="12">
        <f t="shared" si="6"/>
        <v>63.0197562872699</v>
      </c>
      <c r="L18" s="12">
        <f t="shared" si="6"/>
        <v>0.20347420274824993</v>
      </c>
      <c r="M18" s="32"/>
      <c r="N18" s="32"/>
      <c r="O18" s="32"/>
      <c r="P18" s="32"/>
    </row>
    <row r="19" spans="1:16" ht="15" customHeight="1">
      <c r="A19" s="71" t="s">
        <v>33</v>
      </c>
      <c r="B19" s="56">
        <v>879625</v>
      </c>
      <c r="C19" s="56">
        <v>0</v>
      </c>
      <c r="D19" s="57">
        <v>373857</v>
      </c>
      <c r="E19" s="58">
        <v>29602</v>
      </c>
      <c r="F19" s="58">
        <v>26927</v>
      </c>
      <c r="G19" s="58">
        <v>0</v>
      </c>
      <c r="H19" s="59">
        <v>430385</v>
      </c>
      <c r="I19" s="56">
        <v>89101</v>
      </c>
      <c r="J19" s="56">
        <v>78</v>
      </c>
      <c r="K19" s="56">
        <v>357768</v>
      </c>
      <c r="L19" s="56">
        <v>2292</v>
      </c>
      <c r="M19" s="56">
        <v>283652</v>
      </c>
      <c r="N19" s="56">
        <v>1163277</v>
      </c>
      <c r="O19" s="56">
        <v>998441</v>
      </c>
      <c r="P19" s="56">
        <v>164836</v>
      </c>
    </row>
    <row r="20" spans="1:16" ht="15" customHeight="1">
      <c r="A20" s="71"/>
      <c r="B20" s="12">
        <f aca="true" t="shared" si="7" ref="B20:L20">IF(B19=0,"(－)",B19/$B19*100)</f>
        <v>100</v>
      </c>
      <c r="C20" s="12" t="str">
        <f t="shared" si="7"/>
        <v>(－)</v>
      </c>
      <c r="D20" s="13">
        <f t="shared" si="7"/>
        <v>42.50186158874521</v>
      </c>
      <c r="E20" s="14">
        <f t="shared" si="7"/>
        <v>3.3652977120932217</v>
      </c>
      <c r="F20" s="14">
        <f t="shared" si="7"/>
        <v>3.0611908483728865</v>
      </c>
      <c r="G20" s="14" t="str">
        <f t="shared" si="7"/>
        <v>(－)</v>
      </c>
      <c r="H20" s="15">
        <f t="shared" si="7"/>
        <v>48.92823646440244</v>
      </c>
      <c r="I20" s="12">
        <f t="shared" si="7"/>
        <v>10.129430154895552</v>
      </c>
      <c r="J20" s="12">
        <f t="shared" si="7"/>
        <v>0.008867415091658377</v>
      </c>
      <c r="K20" s="12">
        <f t="shared" si="7"/>
        <v>40.67278669887736</v>
      </c>
      <c r="L20" s="12">
        <f t="shared" si="7"/>
        <v>0.2605655819241154</v>
      </c>
      <c r="M20" s="32"/>
      <c r="N20" s="32"/>
      <c r="O20" s="32"/>
      <c r="P20" s="32"/>
    </row>
    <row r="21" spans="1:16" ht="15" customHeight="1">
      <c r="A21" s="71" t="s">
        <v>34</v>
      </c>
      <c r="B21" s="56">
        <v>578416</v>
      </c>
      <c r="C21" s="56">
        <v>2100</v>
      </c>
      <c r="D21" s="57">
        <v>186206</v>
      </c>
      <c r="E21" s="58">
        <v>13005</v>
      </c>
      <c r="F21" s="58">
        <v>11393</v>
      </c>
      <c r="G21" s="58">
        <v>0</v>
      </c>
      <c r="H21" s="59">
        <v>210603</v>
      </c>
      <c r="I21" s="56">
        <v>79593</v>
      </c>
      <c r="J21" s="56">
        <v>2000</v>
      </c>
      <c r="K21" s="56">
        <v>283525</v>
      </c>
      <c r="L21" s="56">
        <v>595</v>
      </c>
      <c r="M21" s="56">
        <v>161239</v>
      </c>
      <c r="N21" s="56">
        <v>739655</v>
      </c>
      <c r="O21" s="56">
        <v>614624</v>
      </c>
      <c r="P21" s="56">
        <v>125031</v>
      </c>
    </row>
    <row r="22" spans="1:16" ht="15" customHeight="1">
      <c r="A22" s="71"/>
      <c r="B22" s="12">
        <f aca="true" t="shared" si="8" ref="B22:L22">IF(B21=0,"(－)",B21/$B21*100)</f>
        <v>100</v>
      </c>
      <c r="C22" s="12">
        <f t="shared" si="8"/>
        <v>0.36306049625183257</v>
      </c>
      <c r="D22" s="13">
        <f t="shared" si="8"/>
        <v>32.192401316699396</v>
      </c>
      <c r="E22" s="14">
        <f t="shared" si="8"/>
        <v>2.2483817875024203</v>
      </c>
      <c r="F22" s="14">
        <f t="shared" si="8"/>
        <v>1.9696896351414899</v>
      </c>
      <c r="G22" s="14" t="str">
        <f t="shared" si="8"/>
        <v>(－)</v>
      </c>
      <c r="H22" s="15">
        <f t="shared" si="8"/>
        <v>36.410299853392715</v>
      </c>
      <c r="I22" s="12">
        <f t="shared" si="8"/>
        <v>13.760511465796244</v>
      </c>
      <c r="J22" s="12">
        <f t="shared" si="8"/>
        <v>0.3457719011922215</v>
      </c>
      <c r="K22" s="12">
        <f t="shared" si="8"/>
        <v>49.01748914276231</v>
      </c>
      <c r="L22" s="12">
        <f t="shared" si="8"/>
        <v>0.1028671406046859</v>
      </c>
      <c r="M22" s="32"/>
      <c r="N22" s="32"/>
      <c r="O22" s="32"/>
      <c r="P22" s="32"/>
    </row>
    <row r="23" spans="1:16" ht="15" customHeight="1">
      <c r="A23" s="71" t="s">
        <v>35</v>
      </c>
      <c r="B23" s="56">
        <v>1285401</v>
      </c>
      <c r="C23" s="56">
        <v>2440</v>
      </c>
      <c r="D23" s="57">
        <v>477385</v>
      </c>
      <c r="E23" s="58">
        <v>44228</v>
      </c>
      <c r="F23" s="58">
        <v>73363</v>
      </c>
      <c r="G23" s="58">
        <v>0</v>
      </c>
      <c r="H23" s="59">
        <v>594976</v>
      </c>
      <c r="I23" s="56">
        <v>61419</v>
      </c>
      <c r="J23" s="56">
        <v>0</v>
      </c>
      <c r="K23" s="56">
        <v>625244</v>
      </c>
      <c r="L23" s="56">
        <v>1322</v>
      </c>
      <c r="M23" s="56">
        <v>125043</v>
      </c>
      <c r="N23" s="56">
        <v>1410444</v>
      </c>
      <c r="O23" s="56">
        <v>1195672</v>
      </c>
      <c r="P23" s="56">
        <v>214772</v>
      </c>
    </row>
    <row r="24" spans="1:16" ht="15" customHeight="1">
      <c r="A24" s="71"/>
      <c r="B24" s="12">
        <f aca="true" t="shared" si="9" ref="B24:L24">IF(B23=0,"(－)",B23/$B23*100)</f>
        <v>100</v>
      </c>
      <c r="C24" s="12">
        <f t="shared" si="9"/>
        <v>0.1898240315668029</v>
      </c>
      <c r="D24" s="13">
        <f t="shared" si="9"/>
        <v>37.13899397931073</v>
      </c>
      <c r="E24" s="14">
        <f t="shared" si="9"/>
        <v>3.4407939623510484</v>
      </c>
      <c r="F24" s="14">
        <f t="shared" si="9"/>
        <v>5.707401814686623</v>
      </c>
      <c r="G24" s="14" t="str">
        <f t="shared" si="9"/>
        <v>(－)</v>
      </c>
      <c r="H24" s="15">
        <f t="shared" si="9"/>
        <v>46.287189756348404</v>
      </c>
      <c r="I24" s="12">
        <f t="shared" si="9"/>
        <v>4.778197620820273</v>
      </c>
      <c r="J24" s="12" t="str">
        <f t="shared" si="9"/>
        <v>(－)</v>
      </c>
      <c r="K24" s="12">
        <f t="shared" si="9"/>
        <v>48.64194130858775</v>
      </c>
      <c r="L24" s="12">
        <f t="shared" si="9"/>
        <v>0.10284728267676779</v>
      </c>
      <c r="M24" s="32"/>
      <c r="N24" s="32"/>
      <c r="O24" s="32"/>
      <c r="P24" s="32"/>
    </row>
    <row r="25" spans="1:16" ht="15" customHeight="1">
      <c r="A25" s="71" t="s">
        <v>36</v>
      </c>
      <c r="B25" s="56">
        <v>813945</v>
      </c>
      <c r="C25" s="56">
        <v>2920</v>
      </c>
      <c r="D25" s="57">
        <v>314832</v>
      </c>
      <c r="E25" s="58">
        <v>24500</v>
      </c>
      <c r="F25" s="58">
        <v>24714</v>
      </c>
      <c r="G25" s="58">
        <v>0</v>
      </c>
      <c r="H25" s="59">
        <v>364047</v>
      </c>
      <c r="I25" s="56">
        <v>75216</v>
      </c>
      <c r="J25" s="56">
        <v>0</v>
      </c>
      <c r="K25" s="56">
        <v>371118</v>
      </c>
      <c r="L25" s="56">
        <v>645</v>
      </c>
      <c r="M25" s="56">
        <v>214772</v>
      </c>
      <c r="N25" s="56">
        <v>1028717</v>
      </c>
      <c r="O25" s="56">
        <v>797700</v>
      </c>
      <c r="P25" s="56">
        <v>231017</v>
      </c>
    </row>
    <row r="26" spans="1:16" ht="15" customHeight="1">
      <c r="A26" s="71"/>
      <c r="B26" s="12">
        <f aca="true" t="shared" si="10" ref="B26:L26">IF(B25=0,"(－)",B25/$B25*100)</f>
        <v>100</v>
      </c>
      <c r="C26" s="12">
        <f t="shared" si="10"/>
        <v>0.3587465983573829</v>
      </c>
      <c r="D26" s="13">
        <f t="shared" si="10"/>
        <v>38.67976337467519</v>
      </c>
      <c r="E26" s="14">
        <f t="shared" si="10"/>
        <v>3.0100313903273563</v>
      </c>
      <c r="F26" s="14">
        <f t="shared" si="10"/>
        <v>3.036323093083685</v>
      </c>
      <c r="G26" s="14" t="str">
        <f t="shared" si="10"/>
        <v>(－)</v>
      </c>
      <c r="H26" s="15">
        <f t="shared" si="10"/>
        <v>44.72624071651033</v>
      </c>
      <c r="I26" s="12">
        <f t="shared" si="10"/>
        <v>9.240919226729078</v>
      </c>
      <c r="J26" s="12" t="str">
        <f t="shared" si="10"/>
        <v>(－)</v>
      </c>
      <c r="K26" s="12">
        <f t="shared" si="10"/>
        <v>45.594972633286034</v>
      </c>
      <c r="L26" s="12">
        <f t="shared" si="10"/>
        <v>0.07924368354127122</v>
      </c>
      <c r="M26" s="32"/>
      <c r="N26" s="32"/>
      <c r="O26" s="32"/>
      <c r="P26" s="32"/>
    </row>
    <row r="27" spans="1:16" ht="15" customHeight="1">
      <c r="A27" s="71" t="s">
        <v>37</v>
      </c>
      <c r="B27" s="56">
        <v>720961</v>
      </c>
      <c r="C27" s="56">
        <v>2830</v>
      </c>
      <c r="D27" s="57">
        <v>307432</v>
      </c>
      <c r="E27" s="58">
        <v>40987</v>
      </c>
      <c r="F27" s="58">
        <v>29710</v>
      </c>
      <c r="G27" s="58">
        <v>0</v>
      </c>
      <c r="H27" s="59">
        <v>378129</v>
      </c>
      <c r="I27" s="56">
        <v>42330</v>
      </c>
      <c r="J27" s="56">
        <v>0</v>
      </c>
      <c r="K27" s="56">
        <v>297285</v>
      </c>
      <c r="L27" s="56">
        <v>388</v>
      </c>
      <c r="M27" s="56">
        <v>231017</v>
      </c>
      <c r="N27" s="56">
        <v>951977</v>
      </c>
      <c r="O27" s="56">
        <v>834973</v>
      </c>
      <c r="P27" s="56">
        <v>117004</v>
      </c>
    </row>
    <row r="28" spans="1:16" ht="15" customHeight="1">
      <c r="A28" s="71"/>
      <c r="B28" s="12">
        <f aca="true" t="shared" si="11" ref="B28:L28">IF(B27=0,"(－)",B27/$B27*100)</f>
        <v>100</v>
      </c>
      <c r="C28" s="12">
        <f t="shared" si="11"/>
        <v>0.39253163485958326</v>
      </c>
      <c r="D28" s="13">
        <f t="shared" si="11"/>
        <v>42.64197369899343</v>
      </c>
      <c r="E28" s="14">
        <f t="shared" si="11"/>
        <v>5.685050925084713</v>
      </c>
      <c r="F28" s="14">
        <f t="shared" si="11"/>
        <v>4.12088864723612</v>
      </c>
      <c r="G28" s="14" t="str">
        <f t="shared" si="11"/>
        <v>(－)</v>
      </c>
      <c r="H28" s="15">
        <f t="shared" si="11"/>
        <v>52.44791327131426</v>
      </c>
      <c r="I28" s="12">
        <f t="shared" si="11"/>
        <v>5.871330071945639</v>
      </c>
      <c r="J28" s="12" t="str">
        <f t="shared" si="11"/>
        <v>(－)</v>
      </c>
      <c r="K28" s="12">
        <f t="shared" si="11"/>
        <v>41.234546667572864</v>
      </c>
      <c r="L28" s="12">
        <f t="shared" si="11"/>
        <v>0.05381705806555417</v>
      </c>
      <c r="M28" s="32"/>
      <c r="N28" s="32"/>
      <c r="O28" s="32"/>
      <c r="P28" s="32"/>
    </row>
    <row r="29" spans="1:16" ht="15" customHeight="1">
      <c r="A29" s="71" t="s">
        <v>38</v>
      </c>
      <c r="B29" s="27">
        <f>C29+H29+SUM(I29:L29)</f>
        <v>697240.804</v>
      </c>
      <c r="C29" s="56">
        <v>2490</v>
      </c>
      <c r="D29" s="57">
        <v>189343.089</v>
      </c>
      <c r="E29" s="58">
        <v>31603</v>
      </c>
      <c r="F29" s="58">
        <v>6290</v>
      </c>
      <c r="G29" s="58">
        <v>0</v>
      </c>
      <c r="H29" s="59">
        <f>SUM(D29:G29)</f>
        <v>227236.089</v>
      </c>
      <c r="I29" s="56">
        <v>80352.15</v>
      </c>
      <c r="J29" s="56">
        <v>0</v>
      </c>
      <c r="K29" s="56">
        <v>386923.611</v>
      </c>
      <c r="L29" s="56">
        <v>238.954</v>
      </c>
      <c r="M29" s="56">
        <v>117004.321</v>
      </c>
      <c r="N29" s="27">
        <f>B29+M29</f>
        <v>814245.125</v>
      </c>
      <c r="O29" s="27">
        <v>623746.12</v>
      </c>
      <c r="P29" s="56">
        <f>N29-O29</f>
        <v>190499.005</v>
      </c>
    </row>
    <row r="30" spans="1:16" ht="15" customHeight="1">
      <c r="A30" s="71"/>
      <c r="B30" s="21">
        <f aca="true" t="shared" si="12" ref="B30:L30">IF(B29=0,"(－)",IF(B29="－","(－)",B29/$B29*100))</f>
        <v>100</v>
      </c>
      <c r="C30" s="12">
        <f t="shared" si="12"/>
        <v>0.35712195639083677</v>
      </c>
      <c r="D30" s="13">
        <f t="shared" si="12"/>
        <v>27.156053964965597</v>
      </c>
      <c r="E30" s="14">
        <f t="shared" si="12"/>
        <v>4.532580396714706</v>
      </c>
      <c r="F30" s="14">
        <f t="shared" si="12"/>
        <v>0.9021273516860897</v>
      </c>
      <c r="G30" s="14" t="str">
        <f t="shared" si="12"/>
        <v>(－)</v>
      </c>
      <c r="H30" s="15">
        <f t="shared" si="12"/>
        <v>32.59076171336639</v>
      </c>
      <c r="I30" s="12">
        <f t="shared" si="12"/>
        <v>11.524304019361436</v>
      </c>
      <c r="J30" s="12" t="str">
        <f t="shared" si="12"/>
        <v>(－)</v>
      </c>
      <c r="K30" s="12">
        <f t="shared" si="12"/>
        <v>55.49354093740044</v>
      </c>
      <c r="L30" s="12">
        <f t="shared" si="12"/>
        <v>0.03427137348088997</v>
      </c>
      <c r="M30" s="32"/>
      <c r="N30" s="33"/>
      <c r="O30" s="33"/>
      <c r="P30" s="32"/>
    </row>
    <row r="31" spans="1:16" ht="15" customHeight="1">
      <c r="A31" s="71" t="s">
        <v>42</v>
      </c>
      <c r="B31" s="27">
        <v>1292983.4</v>
      </c>
      <c r="C31" s="56">
        <v>1070</v>
      </c>
      <c r="D31" s="57">
        <v>717531.175</v>
      </c>
      <c r="E31" s="58">
        <v>29388</v>
      </c>
      <c r="F31" s="58">
        <v>21546.546</v>
      </c>
      <c r="G31" s="58">
        <v>0</v>
      </c>
      <c r="H31" s="59">
        <v>768465.721</v>
      </c>
      <c r="I31" s="56">
        <v>25820.715</v>
      </c>
      <c r="J31" s="56">
        <v>0</v>
      </c>
      <c r="K31" s="56">
        <v>496878.187</v>
      </c>
      <c r="L31" s="56">
        <v>748.777</v>
      </c>
      <c r="M31" s="56">
        <v>191999.005</v>
      </c>
      <c r="N31" s="27">
        <v>1484982.4049999998</v>
      </c>
      <c r="O31" s="27">
        <v>1339731.818</v>
      </c>
      <c r="P31" s="56">
        <v>145250.58699999982</v>
      </c>
    </row>
    <row r="32" spans="1:16" ht="15" customHeight="1">
      <c r="A32" s="71"/>
      <c r="B32" s="21">
        <f aca="true" t="shared" si="13" ref="B32:L32">IF(B31=0,"(－)",IF(B31="－","(－)",B31/$B31*100))</f>
        <v>100</v>
      </c>
      <c r="C32" s="12">
        <f t="shared" si="13"/>
        <v>0.08275434935978297</v>
      </c>
      <c r="D32" s="13">
        <f t="shared" si="13"/>
        <v>55.49422946961269</v>
      </c>
      <c r="E32" s="14">
        <f t="shared" si="13"/>
        <v>2.2728830083974785</v>
      </c>
      <c r="F32" s="14">
        <f t="shared" si="13"/>
        <v>1.6664209300753592</v>
      </c>
      <c r="G32" s="14" t="str">
        <f t="shared" si="13"/>
        <v>(－)</v>
      </c>
      <c r="H32" s="15">
        <f t="shared" si="13"/>
        <v>59.43353340808552</v>
      </c>
      <c r="I32" s="12">
        <f t="shared" si="13"/>
        <v>1.9969873549807369</v>
      </c>
      <c r="J32" s="12" t="str">
        <f t="shared" si="13"/>
        <v>(－)</v>
      </c>
      <c r="K32" s="12">
        <f t="shared" si="13"/>
        <v>38.42881408995661</v>
      </c>
      <c r="L32" s="12">
        <f t="shared" si="13"/>
        <v>0.05791079761735534</v>
      </c>
      <c r="M32" s="32"/>
      <c r="N32" s="33"/>
      <c r="O32" s="33"/>
      <c r="P32" s="32"/>
    </row>
    <row r="33" spans="1:16" ht="15" customHeight="1">
      <c r="A33" s="71" t="s">
        <v>45</v>
      </c>
      <c r="B33" s="27">
        <v>683036.825</v>
      </c>
      <c r="C33" s="56">
        <v>1720</v>
      </c>
      <c r="D33" s="57">
        <v>145110.857</v>
      </c>
      <c r="E33" s="58">
        <v>23262</v>
      </c>
      <c r="F33" s="58">
        <v>17525.805</v>
      </c>
      <c r="G33" s="58">
        <v>0</v>
      </c>
      <c r="H33" s="59">
        <f>SUM(D33:G33)</f>
        <v>185898.66199999998</v>
      </c>
      <c r="I33" s="56">
        <v>25295.451</v>
      </c>
      <c r="J33" s="56">
        <v>0</v>
      </c>
      <c r="K33" s="56">
        <v>468883.786</v>
      </c>
      <c r="L33" s="56">
        <v>1238.926</v>
      </c>
      <c r="M33" s="56">
        <v>145250.587</v>
      </c>
      <c r="N33" s="27">
        <v>828287.412</v>
      </c>
      <c r="O33" s="27">
        <v>697284.44</v>
      </c>
      <c r="P33" s="56">
        <f>N33-O33</f>
        <v>131002.97200000007</v>
      </c>
    </row>
    <row r="34" spans="1:16" ht="15" customHeight="1">
      <c r="A34" s="71"/>
      <c r="B34" s="21">
        <f aca="true" t="shared" si="14" ref="B34:L34">IF(B33=0,"(－)",IF(B33="－","(－)",B33/$B33*100))</f>
        <v>100</v>
      </c>
      <c r="C34" s="12">
        <f t="shared" si="14"/>
        <v>0.25181658397407786</v>
      </c>
      <c r="D34" s="13">
        <f t="shared" si="14"/>
        <v>21.24495366702959</v>
      </c>
      <c r="E34" s="14">
        <f t="shared" si="14"/>
        <v>3.4056728932587204</v>
      </c>
      <c r="F34" s="14">
        <f t="shared" si="14"/>
        <v>2.565865317730124</v>
      </c>
      <c r="G34" s="14" t="str">
        <f t="shared" si="14"/>
        <v>(－)</v>
      </c>
      <c r="H34" s="15">
        <f t="shared" si="14"/>
        <v>27.216491878018434</v>
      </c>
      <c r="I34" s="12">
        <f t="shared" si="14"/>
        <v>3.703380267967251</v>
      </c>
      <c r="J34" s="12" t="str">
        <f t="shared" si="14"/>
        <v>(－)</v>
      </c>
      <c r="K34" s="12">
        <f t="shared" si="14"/>
        <v>68.6469263205538</v>
      </c>
      <c r="L34" s="12">
        <f t="shared" si="14"/>
        <v>0.18138494948643508</v>
      </c>
      <c r="M34" s="32"/>
      <c r="N34" s="33"/>
      <c r="O34" s="33"/>
      <c r="P34" s="32"/>
    </row>
    <row r="35" spans="1:16" ht="15" customHeight="1">
      <c r="A35" s="71" t="s">
        <v>47</v>
      </c>
      <c r="B35" s="27">
        <v>778789</v>
      </c>
      <c r="C35" s="56">
        <v>550</v>
      </c>
      <c r="D35" s="57">
        <v>233392</v>
      </c>
      <c r="E35" s="58">
        <v>20320</v>
      </c>
      <c r="F35" s="58">
        <v>18140</v>
      </c>
      <c r="G35" s="58">
        <v>0</v>
      </c>
      <c r="H35" s="59">
        <f>SUM(D35:G35)</f>
        <v>271852</v>
      </c>
      <c r="I35" s="56">
        <v>20459</v>
      </c>
      <c r="J35" s="56">
        <v>4000</v>
      </c>
      <c r="K35" s="56">
        <v>480784</v>
      </c>
      <c r="L35" s="56">
        <v>1144</v>
      </c>
      <c r="M35" s="56">
        <v>131003</v>
      </c>
      <c r="N35" s="27">
        <v>909792</v>
      </c>
      <c r="O35" s="27">
        <v>698754</v>
      </c>
      <c r="P35" s="56">
        <f>N35-O35</f>
        <v>211038</v>
      </c>
    </row>
    <row r="36" spans="1:16" ht="15" customHeight="1">
      <c r="A36" s="71"/>
      <c r="B36" s="21">
        <f aca="true" t="shared" si="15" ref="B36:L36">IF(B35=0,"(－)",IF(B35="－","(－)",B35/$B35*100))</f>
        <v>100</v>
      </c>
      <c r="C36" s="12">
        <f t="shared" si="15"/>
        <v>0.07062246641901722</v>
      </c>
      <c r="D36" s="13">
        <f t="shared" si="15"/>
        <v>29.96857942266776</v>
      </c>
      <c r="E36" s="14">
        <f t="shared" si="15"/>
        <v>2.6091791229716907</v>
      </c>
      <c r="F36" s="14">
        <f t="shared" si="15"/>
        <v>2.329257346983586</v>
      </c>
      <c r="G36" s="14" t="str">
        <f t="shared" si="15"/>
        <v>(－)</v>
      </c>
      <c r="H36" s="15">
        <f t="shared" si="15"/>
        <v>34.907015892623036</v>
      </c>
      <c r="I36" s="12">
        <f t="shared" si="15"/>
        <v>2.6270273463030422</v>
      </c>
      <c r="J36" s="12">
        <f t="shared" si="15"/>
        <v>0.5136179375928525</v>
      </c>
      <c r="K36" s="12">
        <f t="shared" si="15"/>
        <v>61.734821626910495</v>
      </c>
      <c r="L36" s="12">
        <f t="shared" si="15"/>
        <v>0.14689473015155582</v>
      </c>
      <c r="M36" s="32"/>
      <c r="N36" s="33"/>
      <c r="O36" s="33"/>
      <c r="P36" s="32"/>
    </row>
    <row r="37" spans="1:16" ht="15" customHeight="1">
      <c r="A37" s="71" t="s">
        <v>53</v>
      </c>
      <c r="B37" s="27">
        <v>681347</v>
      </c>
      <c r="C37" s="56">
        <v>0</v>
      </c>
      <c r="D37" s="57">
        <v>253230</v>
      </c>
      <c r="E37" s="58">
        <v>12795</v>
      </c>
      <c r="F37" s="58">
        <v>15843</v>
      </c>
      <c r="G37" s="58">
        <v>0</v>
      </c>
      <c r="H37" s="59">
        <v>281869</v>
      </c>
      <c r="I37" s="56">
        <v>21773</v>
      </c>
      <c r="J37" s="56">
        <v>0</v>
      </c>
      <c r="K37" s="56">
        <v>376578</v>
      </c>
      <c r="L37" s="56">
        <v>1128</v>
      </c>
      <c r="M37" s="56">
        <v>211038</v>
      </c>
      <c r="N37" s="27">
        <v>892385</v>
      </c>
      <c r="O37" s="27">
        <v>674283</v>
      </c>
      <c r="P37" s="56">
        <v>218102</v>
      </c>
    </row>
    <row r="38" spans="1:16" ht="15" customHeight="1">
      <c r="A38" s="71"/>
      <c r="B38" s="21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37.16608424195014</v>
      </c>
      <c r="E38" s="14">
        <f t="shared" si="16"/>
        <v>1.8778977525401888</v>
      </c>
      <c r="F38" s="14">
        <f t="shared" si="16"/>
        <v>2.3252469006247916</v>
      </c>
      <c r="G38" s="14" t="str">
        <f t="shared" si="16"/>
        <v>(－)</v>
      </c>
      <c r="H38" s="15">
        <f t="shared" si="16"/>
        <v>41.36937566320832</v>
      </c>
      <c r="I38" s="12">
        <f t="shared" si="16"/>
        <v>3.1955816933221985</v>
      </c>
      <c r="J38" s="12" t="str">
        <f t="shared" si="16"/>
        <v>(－)</v>
      </c>
      <c r="K38" s="12">
        <f t="shared" si="16"/>
        <v>55.269635002429006</v>
      </c>
      <c r="L38" s="12">
        <f t="shared" si="16"/>
        <v>0.16555440913367198</v>
      </c>
      <c r="M38" s="32"/>
      <c r="N38" s="33"/>
      <c r="O38" s="33"/>
      <c r="P38" s="32"/>
    </row>
    <row r="39" spans="1:16" ht="15" customHeight="1">
      <c r="A39" s="71" t="s">
        <v>54</v>
      </c>
      <c r="B39" s="27">
        <v>877113</v>
      </c>
      <c r="C39" s="27">
        <v>0</v>
      </c>
      <c r="D39" s="28">
        <v>425518</v>
      </c>
      <c r="E39" s="29">
        <v>15204</v>
      </c>
      <c r="F39" s="29">
        <v>5027</v>
      </c>
      <c r="G39" s="29">
        <v>0</v>
      </c>
      <c r="H39" s="30">
        <v>445749</v>
      </c>
      <c r="I39" s="27">
        <v>26148</v>
      </c>
      <c r="J39" s="27">
        <v>320</v>
      </c>
      <c r="K39" s="27">
        <v>403514</v>
      </c>
      <c r="L39" s="27">
        <v>1382</v>
      </c>
      <c r="M39" s="27">
        <v>218102</v>
      </c>
      <c r="N39" s="27">
        <v>1095215</v>
      </c>
      <c r="O39" s="27">
        <v>880757</v>
      </c>
      <c r="P39" s="27">
        <v>214458</v>
      </c>
    </row>
    <row r="40" spans="1:16" ht="15" customHeight="1">
      <c r="A40" s="71"/>
      <c r="B40" s="21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48.51347545869233</v>
      </c>
      <c r="E40" s="14">
        <f t="shared" si="17"/>
        <v>1.7334140526933246</v>
      </c>
      <c r="F40" s="14">
        <f t="shared" si="17"/>
        <v>0.573130258016926</v>
      </c>
      <c r="G40" s="14" t="str">
        <f t="shared" si="17"/>
        <v>(－)</v>
      </c>
      <c r="H40" s="15">
        <f t="shared" si="17"/>
        <v>50.82001976940257</v>
      </c>
      <c r="I40" s="12">
        <f t="shared" si="17"/>
        <v>2.9811438206935708</v>
      </c>
      <c r="J40" s="12">
        <f t="shared" si="17"/>
        <v>0.036483326549714805</v>
      </c>
      <c r="K40" s="12">
        <f t="shared" si="17"/>
        <v>46.00479071681756</v>
      </c>
      <c r="L40" s="12">
        <f t="shared" si="17"/>
        <v>0.1575623665365808</v>
      </c>
      <c r="M40" s="32"/>
      <c r="N40" s="33"/>
      <c r="O40" s="33"/>
      <c r="P40" s="32"/>
    </row>
    <row r="41" spans="1:16" ht="15" customHeight="1">
      <c r="A41" s="71" t="s">
        <v>55</v>
      </c>
      <c r="B41" s="27">
        <v>731802</v>
      </c>
      <c r="C41" s="27">
        <v>0</v>
      </c>
      <c r="D41" s="27">
        <v>210681</v>
      </c>
      <c r="E41" s="27">
        <v>13474</v>
      </c>
      <c r="F41" s="27">
        <v>19088</v>
      </c>
      <c r="G41" s="27">
        <v>0</v>
      </c>
      <c r="H41" s="27">
        <v>243243</v>
      </c>
      <c r="I41" s="27">
        <v>24672</v>
      </c>
      <c r="J41" s="27">
        <v>3000</v>
      </c>
      <c r="K41" s="27">
        <v>459484</v>
      </c>
      <c r="L41" s="27">
        <v>1403</v>
      </c>
      <c r="M41" s="27">
        <v>214438</v>
      </c>
      <c r="N41" s="27">
        <v>946240</v>
      </c>
      <c r="O41" s="27">
        <v>661429</v>
      </c>
      <c r="P41" s="27">
        <v>284811</v>
      </c>
    </row>
    <row r="42" spans="1:16" ht="15" customHeight="1">
      <c r="A42" s="71"/>
      <c r="B42" s="21">
        <v>100</v>
      </c>
      <c r="C42" s="12" t="s">
        <v>60</v>
      </c>
      <c r="D42" s="13">
        <v>28.789344658801152</v>
      </c>
      <c r="E42" s="14">
        <v>1.8412084142978564</v>
      </c>
      <c r="F42" s="14">
        <v>2.608355812091249</v>
      </c>
      <c r="G42" s="14" t="s">
        <v>60</v>
      </c>
      <c r="H42" s="15">
        <v>33.238908885190256</v>
      </c>
      <c r="I42" s="12">
        <v>3.3714037403559978</v>
      </c>
      <c r="J42" s="12">
        <v>0.4099469528642994</v>
      </c>
      <c r="K42" s="12">
        <v>62.78802189663324</v>
      </c>
      <c r="L42" s="12">
        <v>0.191718524956204</v>
      </c>
      <c r="M42" s="32"/>
      <c r="N42" s="33"/>
      <c r="O42" s="33"/>
      <c r="P42" s="32"/>
    </row>
    <row r="43" spans="1:16" ht="15" customHeight="1">
      <c r="A43" s="71" t="s">
        <v>64</v>
      </c>
      <c r="B43" s="27">
        <v>514024</v>
      </c>
      <c r="C43" s="27">
        <v>0</v>
      </c>
      <c r="D43" s="28">
        <v>204476</v>
      </c>
      <c r="E43" s="29">
        <v>4524</v>
      </c>
      <c r="F43" s="29">
        <v>11693</v>
      </c>
      <c r="G43" s="29">
        <v>0</v>
      </c>
      <c r="H43" s="30">
        <f>SUM(D43:G43)</f>
        <v>220693</v>
      </c>
      <c r="I43" s="27">
        <v>21117</v>
      </c>
      <c r="J43" s="27">
        <v>0</v>
      </c>
      <c r="K43" s="27">
        <v>271225</v>
      </c>
      <c r="L43" s="27">
        <v>989</v>
      </c>
      <c r="M43" s="27">
        <v>284811</v>
      </c>
      <c r="N43" s="27">
        <f>B43+M43</f>
        <v>798835</v>
      </c>
      <c r="O43" s="27">
        <v>597129</v>
      </c>
      <c r="P43" s="27">
        <f>N43-O43</f>
        <v>201706</v>
      </c>
    </row>
    <row r="44" spans="1:16" ht="15" customHeight="1">
      <c r="A44" s="71"/>
      <c r="B44" s="21">
        <f aca="true" t="shared" si="18" ref="B44:L44">IF(B43=0,"(－)",IF(B43="－","(－)",B43/$B43*100))</f>
        <v>100</v>
      </c>
      <c r="C44" s="12" t="str">
        <f t="shared" si="18"/>
        <v>(－)</v>
      </c>
      <c r="D44" s="13">
        <f t="shared" si="18"/>
        <v>39.77946555024668</v>
      </c>
      <c r="E44" s="14">
        <f t="shared" si="18"/>
        <v>0.8801145471806764</v>
      </c>
      <c r="F44" s="14">
        <f t="shared" si="18"/>
        <v>2.274796507556067</v>
      </c>
      <c r="G44" s="14" t="str">
        <f t="shared" si="18"/>
        <v>(－)</v>
      </c>
      <c r="H44" s="15">
        <f t="shared" si="18"/>
        <v>42.93437660498343</v>
      </c>
      <c r="I44" s="12">
        <f t="shared" si="18"/>
        <v>4.108173937403701</v>
      </c>
      <c r="J44" s="12" t="str">
        <f t="shared" si="18"/>
        <v>(－)</v>
      </c>
      <c r="K44" s="12">
        <f t="shared" si="18"/>
        <v>52.765045990070504</v>
      </c>
      <c r="L44" s="12">
        <f t="shared" si="18"/>
        <v>0.19240346754237156</v>
      </c>
      <c r="M44" s="32"/>
      <c r="N44" s="33"/>
      <c r="O44" s="33"/>
      <c r="P44" s="32"/>
    </row>
    <row r="45" spans="1:16" ht="15" customHeight="1">
      <c r="A45" s="71" t="s">
        <v>68</v>
      </c>
      <c r="B45" s="27">
        <v>567365</v>
      </c>
      <c r="C45" s="27">
        <v>0</v>
      </c>
      <c r="D45" s="28">
        <v>155484</v>
      </c>
      <c r="E45" s="29">
        <v>9914</v>
      </c>
      <c r="F45" s="29">
        <v>8816</v>
      </c>
      <c r="G45" s="29">
        <v>0</v>
      </c>
      <c r="H45" s="30">
        <v>174213</v>
      </c>
      <c r="I45" s="27">
        <v>32338</v>
      </c>
      <c r="J45" s="27">
        <v>0</v>
      </c>
      <c r="K45" s="27">
        <v>359855</v>
      </c>
      <c r="L45" s="27">
        <v>958</v>
      </c>
      <c r="M45" s="27">
        <v>201716</v>
      </c>
      <c r="N45" s="27">
        <v>769081</v>
      </c>
      <c r="O45" s="27">
        <v>441327</v>
      </c>
      <c r="P45" s="27">
        <f>N45-O45</f>
        <v>327754</v>
      </c>
    </row>
    <row r="46" spans="1:16" ht="15" customHeight="1">
      <c r="A46" s="71"/>
      <c r="B46" s="21">
        <f aca="true" t="shared" si="19" ref="B46:L46">IF(B45=0,"(－)",IF(B45="－","(－)",B45/$B45*100))</f>
        <v>100</v>
      </c>
      <c r="C46" s="12" t="str">
        <f t="shared" si="19"/>
        <v>(－)</v>
      </c>
      <c r="D46" s="13">
        <f t="shared" si="19"/>
        <v>27.404580825394586</v>
      </c>
      <c r="E46" s="14">
        <f t="shared" si="19"/>
        <v>1.7473760277775328</v>
      </c>
      <c r="F46" s="14">
        <f t="shared" si="19"/>
        <v>1.5538498144933155</v>
      </c>
      <c r="G46" s="14" t="str">
        <f t="shared" si="19"/>
        <v>(－)</v>
      </c>
      <c r="H46" s="15">
        <f t="shared" si="19"/>
        <v>30.705630414283576</v>
      </c>
      <c r="I46" s="12">
        <f t="shared" si="19"/>
        <v>5.69968186264574</v>
      </c>
      <c r="J46" s="12" t="str">
        <f t="shared" si="19"/>
        <v>(－)</v>
      </c>
      <c r="K46" s="12">
        <f t="shared" si="19"/>
        <v>63.42566072986525</v>
      </c>
      <c r="L46" s="12">
        <f t="shared" si="19"/>
        <v>0.16885073982357035</v>
      </c>
      <c r="M46" s="32"/>
      <c r="N46" s="33"/>
      <c r="O46" s="33"/>
      <c r="P46" s="32"/>
    </row>
    <row r="47" spans="1:16" ht="15" customHeight="1">
      <c r="A47" s="71" t="s">
        <v>72</v>
      </c>
      <c r="B47" s="34">
        <v>705374</v>
      </c>
      <c r="C47" s="34">
        <v>0</v>
      </c>
      <c r="D47" s="35">
        <v>379978</v>
      </c>
      <c r="E47" s="36">
        <v>13669</v>
      </c>
      <c r="F47" s="36">
        <v>7173</v>
      </c>
      <c r="G47" s="36">
        <v>0</v>
      </c>
      <c r="H47" s="37">
        <v>400819</v>
      </c>
      <c r="I47" s="34">
        <v>23887</v>
      </c>
      <c r="J47" s="34">
        <v>0</v>
      </c>
      <c r="K47" s="34">
        <v>279700</v>
      </c>
      <c r="L47" s="34">
        <v>967</v>
      </c>
      <c r="M47" s="34">
        <v>327754</v>
      </c>
      <c r="N47" s="34">
        <v>1033128</v>
      </c>
      <c r="O47" s="38">
        <v>827996</v>
      </c>
      <c r="P47" s="63">
        <f>N47-O47</f>
        <v>205132</v>
      </c>
    </row>
    <row r="48" spans="1:16" ht="15" customHeight="1">
      <c r="A48" s="71"/>
      <c r="B48" s="21">
        <f aca="true" t="shared" si="20" ref="B48:L48">IF(B47=0,"(－)",IF(B47="－","(－)",B47/$B47*100))</f>
        <v>100</v>
      </c>
      <c r="C48" s="12" t="str">
        <f t="shared" si="20"/>
        <v>(－)</v>
      </c>
      <c r="D48" s="13">
        <f t="shared" si="20"/>
        <v>53.86901133299497</v>
      </c>
      <c r="E48" s="14">
        <f t="shared" si="20"/>
        <v>1.9378372324469004</v>
      </c>
      <c r="F48" s="14">
        <f t="shared" si="20"/>
        <v>1.0169073427713524</v>
      </c>
      <c r="G48" s="14" t="str">
        <f t="shared" si="20"/>
        <v>(－)</v>
      </c>
      <c r="H48" s="15">
        <f t="shared" si="20"/>
        <v>56.82361413944943</v>
      </c>
      <c r="I48" s="12">
        <f t="shared" si="20"/>
        <v>3.3864304610036666</v>
      </c>
      <c r="J48" s="12" t="str">
        <f t="shared" si="20"/>
        <v>(－)</v>
      </c>
      <c r="K48" s="12">
        <f t="shared" si="20"/>
        <v>39.652723236183924</v>
      </c>
      <c r="L48" s="12">
        <f t="shared" si="20"/>
        <v>0.13709039459917718</v>
      </c>
      <c r="M48" s="32"/>
      <c r="N48" s="33"/>
      <c r="O48" s="33"/>
      <c r="P48" s="32"/>
    </row>
    <row r="49" spans="1:16" ht="13.5">
      <c r="A49" s="71" t="s">
        <v>78</v>
      </c>
      <c r="B49" s="34">
        <v>546071</v>
      </c>
      <c r="C49" s="34">
        <v>0</v>
      </c>
      <c r="D49" s="35">
        <v>228532</v>
      </c>
      <c r="E49" s="36">
        <v>5230</v>
      </c>
      <c r="F49" s="36">
        <v>2810</v>
      </c>
      <c r="G49" s="36">
        <v>0</v>
      </c>
      <c r="H49" s="37">
        <v>236572</v>
      </c>
      <c r="I49" s="34">
        <v>19670</v>
      </c>
      <c r="J49" s="34">
        <v>0</v>
      </c>
      <c r="K49" s="34">
        <v>287142</v>
      </c>
      <c r="L49" s="34">
        <v>2686</v>
      </c>
      <c r="M49" s="34">
        <v>205105</v>
      </c>
      <c r="N49" s="34">
        <v>751175</v>
      </c>
      <c r="O49" s="38">
        <v>524827</v>
      </c>
      <c r="P49" s="63">
        <f>N49-O49</f>
        <v>226348</v>
      </c>
    </row>
    <row r="50" spans="1:16" ht="13.5">
      <c r="A50" s="71"/>
      <c r="B50" s="21">
        <f aca="true" t="shared" si="21" ref="B50:L50">IF(B49=0,"(－)",IF(B49="－","(－)",B49/$B49*100))</f>
        <v>100</v>
      </c>
      <c r="C50" s="12" t="str">
        <f t="shared" si="21"/>
        <v>(－)</v>
      </c>
      <c r="D50" s="13">
        <f t="shared" si="21"/>
        <v>41.85023559207502</v>
      </c>
      <c r="E50" s="14">
        <f t="shared" si="21"/>
        <v>0.9577509151740342</v>
      </c>
      <c r="F50" s="14">
        <f t="shared" si="21"/>
        <v>0.5145850997397774</v>
      </c>
      <c r="G50" s="14" t="str">
        <f t="shared" si="21"/>
        <v>(－)</v>
      </c>
      <c r="H50" s="15">
        <f t="shared" si="21"/>
        <v>43.32257160698884</v>
      </c>
      <c r="I50" s="12">
        <f t="shared" si="21"/>
        <v>3.6020956981784416</v>
      </c>
      <c r="J50" s="12" t="str">
        <f t="shared" si="21"/>
        <v>(－)</v>
      </c>
      <c r="K50" s="12">
        <f t="shared" si="21"/>
        <v>52.583272138604684</v>
      </c>
      <c r="L50" s="12">
        <f t="shared" si="21"/>
        <v>0.49187742985802213</v>
      </c>
      <c r="M50" s="32"/>
      <c r="N50" s="33"/>
      <c r="O50" s="33"/>
      <c r="P50" s="32"/>
    </row>
    <row r="51" spans="1:16" ht="13.5">
      <c r="A51" s="71" t="s">
        <v>79</v>
      </c>
      <c r="B51" s="34">
        <v>522566</v>
      </c>
      <c r="C51" s="34">
        <v>0</v>
      </c>
      <c r="D51" s="35">
        <v>132686</v>
      </c>
      <c r="E51" s="36">
        <v>9177</v>
      </c>
      <c r="F51" s="36">
        <v>7526</v>
      </c>
      <c r="G51" s="36">
        <v>0</v>
      </c>
      <c r="H51" s="37">
        <v>149389</v>
      </c>
      <c r="I51" s="34">
        <v>20117</v>
      </c>
      <c r="J51" s="34">
        <v>0</v>
      </c>
      <c r="K51" s="34">
        <v>352244</v>
      </c>
      <c r="L51" s="34">
        <v>815</v>
      </c>
      <c r="M51" s="34">
        <v>226370</v>
      </c>
      <c r="N51" s="34">
        <v>748936</v>
      </c>
      <c r="O51" s="38">
        <v>471397</v>
      </c>
      <c r="P51" s="63">
        <f>N51-O51</f>
        <v>277539</v>
      </c>
    </row>
    <row r="52" spans="1:16" ht="13.5">
      <c r="A52" s="71"/>
      <c r="B52" s="21">
        <f aca="true" t="shared" si="22" ref="B52:L52">IF(B51=0,"(－)",IF(B51="－","(－)",B51/$B51*100))</f>
        <v>100</v>
      </c>
      <c r="C52" s="12" t="str">
        <f t="shared" si="22"/>
        <v>(－)</v>
      </c>
      <c r="D52" s="13">
        <f t="shared" si="22"/>
        <v>25.391242445930274</v>
      </c>
      <c r="E52" s="14">
        <f t="shared" si="22"/>
        <v>1.7561418079247406</v>
      </c>
      <c r="F52" s="14">
        <f t="shared" si="22"/>
        <v>1.4402008550116159</v>
      </c>
      <c r="G52" s="14" t="str">
        <f t="shared" si="22"/>
        <v>(－)</v>
      </c>
      <c r="H52" s="15">
        <f t="shared" si="22"/>
        <v>28.58758510886663</v>
      </c>
      <c r="I52" s="12">
        <f t="shared" si="22"/>
        <v>3.8496572681728245</v>
      </c>
      <c r="J52" s="12" t="str">
        <f t="shared" si="22"/>
        <v>(－)</v>
      </c>
      <c r="K52" s="12">
        <f t="shared" si="22"/>
        <v>67.4066050986861</v>
      </c>
      <c r="L52" s="12">
        <f t="shared" si="22"/>
        <v>0.15596116088685447</v>
      </c>
      <c r="M52" s="32"/>
      <c r="N52" s="33"/>
      <c r="O52" s="33"/>
      <c r="P52" s="32"/>
    </row>
    <row r="53" spans="1:16" ht="13.5">
      <c r="A53" s="71" t="s">
        <v>85</v>
      </c>
      <c r="B53" s="56">
        <v>344831</v>
      </c>
      <c r="C53" s="56"/>
      <c r="D53" s="57">
        <v>85622</v>
      </c>
      <c r="E53" s="69">
        <v>3730</v>
      </c>
      <c r="F53" s="69">
        <v>0</v>
      </c>
      <c r="G53" s="69">
        <v>0</v>
      </c>
      <c r="H53" s="59">
        <v>89352</v>
      </c>
      <c r="I53" s="56">
        <v>20349</v>
      </c>
      <c r="J53" s="56">
        <v>0</v>
      </c>
      <c r="K53" s="56">
        <v>234090</v>
      </c>
      <c r="L53" s="56">
        <v>1039</v>
      </c>
      <c r="M53" s="56">
        <v>277539</v>
      </c>
      <c r="N53" s="56">
        <v>622370</v>
      </c>
      <c r="O53" s="38">
        <v>479172</v>
      </c>
      <c r="P53" s="56">
        <f>N53-O53</f>
        <v>143198</v>
      </c>
    </row>
    <row r="54" spans="1:16" ht="13.5">
      <c r="A54" s="71"/>
      <c r="B54" s="21">
        <f aca="true" t="shared" si="23" ref="B54:L54">IF(B53=0,"(－)",IF(B53="－","(－)",B53/$B53*100))</f>
        <v>100</v>
      </c>
      <c r="C54" s="21" t="str">
        <f t="shared" si="23"/>
        <v>(－)</v>
      </c>
      <c r="D54" s="21">
        <f t="shared" si="23"/>
        <v>24.8301341816716</v>
      </c>
      <c r="E54" s="21">
        <f t="shared" si="23"/>
        <v>1.0816892912760163</v>
      </c>
      <c r="F54" s="21" t="str">
        <f t="shared" si="23"/>
        <v>(－)</v>
      </c>
      <c r="G54" s="21" t="str">
        <f t="shared" si="23"/>
        <v>(－)</v>
      </c>
      <c r="H54" s="21">
        <f t="shared" si="23"/>
        <v>25.91182347294762</v>
      </c>
      <c r="I54" s="21">
        <f t="shared" si="23"/>
        <v>5.9011515785993724</v>
      </c>
      <c r="J54" s="21" t="str">
        <f t="shared" si="23"/>
        <v>(－)</v>
      </c>
      <c r="K54" s="21">
        <f t="shared" si="23"/>
        <v>67.88542793426345</v>
      </c>
      <c r="L54" s="21">
        <f t="shared" si="23"/>
        <v>0.30130701706053115</v>
      </c>
      <c r="M54" s="32"/>
      <c r="N54" s="33"/>
      <c r="O54" s="33"/>
      <c r="P54" s="32"/>
    </row>
  </sheetData>
  <sheetProtection/>
  <mergeCells count="28">
    <mergeCell ref="A53:A54"/>
    <mergeCell ref="A51:A52"/>
    <mergeCell ref="A47:A48"/>
    <mergeCell ref="A35:A36"/>
    <mergeCell ref="A21:A22"/>
    <mergeCell ref="A29:A30"/>
    <mergeCell ref="A37:A38"/>
    <mergeCell ref="A25:A26"/>
    <mergeCell ref="A23:A24"/>
    <mergeCell ref="A31:A32"/>
    <mergeCell ref="A45:A46"/>
    <mergeCell ref="D3:H3"/>
    <mergeCell ref="A7:A8"/>
    <mergeCell ref="A9:A10"/>
    <mergeCell ref="A11:A12"/>
    <mergeCell ref="B3:B4"/>
    <mergeCell ref="C3:C4"/>
    <mergeCell ref="A5:A6"/>
    <mergeCell ref="A49:A50"/>
    <mergeCell ref="A13:A14"/>
    <mergeCell ref="A15:A16"/>
    <mergeCell ref="A33:A34"/>
    <mergeCell ref="A27:A28"/>
    <mergeCell ref="A19:A20"/>
    <mergeCell ref="A43:A44"/>
    <mergeCell ref="A17:A18"/>
    <mergeCell ref="A39:A40"/>
    <mergeCell ref="A41:A42"/>
  </mergeCells>
  <printOptions/>
  <pageMargins left="0.7874015748031497" right="0.2362204724409449" top="0.7086614173228347" bottom="0.5118110236220472" header="0.5118110236220472" footer="0.5118110236220472"/>
  <pageSetup fitToHeight="23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view="pageBreakPreview" zoomScale="85" zoomScaleSheetLayoutView="85" zoomScalePageLayoutView="0" workbookViewId="0" topLeftCell="A1">
      <selection activeCell="J20" sqref="J20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82</v>
      </c>
    </row>
    <row r="2" s="43" customFormat="1" ht="21" customHeight="1">
      <c r="A2" s="44" t="s">
        <v>75</v>
      </c>
    </row>
    <row r="3" spans="1:21" ht="30" customHeight="1">
      <c r="A3" s="46" t="s">
        <v>9</v>
      </c>
      <c r="B3" s="72" t="s">
        <v>10</v>
      </c>
      <c r="C3" s="72" t="s">
        <v>11</v>
      </c>
      <c r="D3" s="71" t="s">
        <v>12</v>
      </c>
      <c r="E3" s="71"/>
      <c r="F3" s="71"/>
      <c r="G3" s="71"/>
      <c r="H3" s="71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40</v>
      </c>
      <c r="N3" s="47" t="s">
        <v>27</v>
      </c>
      <c r="O3" s="47" t="s">
        <v>17</v>
      </c>
      <c r="P3" s="49" t="s">
        <v>39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4"/>
      <c r="C4" s="74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71" t="s">
        <v>73</v>
      </c>
      <c r="B5" s="34">
        <v>2430</v>
      </c>
      <c r="C5" s="34">
        <v>0</v>
      </c>
      <c r="D5" s="35">
        <v>220</v>
      </c>
      <c r="E5" s="36">
        <v>0</v>
      </c>
      <c r="F5" s="36">
        <v>2210</v>
      </c>
      <c r="G5" s="36">
        <v>0</v>
      </c>
      <c r="H5" s="37">
        <v>2430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2430</v>
      </c>
      <c r="O5" s="38">
        <v>1452</v>
      </c>
      <c r="P5" s="63">
        <f>N5-O5</f>
        <v>978</v>
      </c>
    </row>
    <row r="6" spans="1:16" ht="15" customHeight="1">
      <c r="A6" s="71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9.053497942386832</v>
      </c>
      <c r="E6" s="14" t="str">
        <f t="shared" si="0"/>
        <v>(－)</v>
      </c>
      <c r="F6" s="14">
        <f t="shared" si="0"/>
        <v>90.94650205761316</v>
      </c>
      <c r="G6" s="14" t="str">
        <f t="shared" si="0"/>
        <v>(－)</v>
      </c>
      <c r="H6" s="15">
        <f t="shared" si="0"/>
        <v>100</v>
      </c>
      <c r="I6" s="12" t="str">
        <f t="shared" si="0"/>
        <v>(－)</v>
      </c>
      <c r="J6" s="12" t="str">
        <f t="shared" si="0"/>
        <v>(－)</v>
      </c>
      <c r="K6" s="12" t="str">
        <f t="shared" si="0"/>
        <v>(－)</v>
      </c>
      <c r="L6" s="12" t="str">
        <f t="shared" si="0"/>
        <v>(－)</v>
      </c>
      <c r="M6" s="32"/>
      <c r="N6" s="33"/>
      <c r="O6" s="33"/>
      <c r="P6" s="32"/>
    </row>
    <row r="7" spans="1:16" ht="13.5">
      <c r="A7" s="71" t="s">
        <v>77</v>
      </c>
      <c r="B7" s="34">
        <v>301763</v>
      </c>
      <c r="C7" s="34">
        <v>680</v>
      </c>
      <c r="D7" s="35">
        <v>85242</v>
      </c>
      <c r="E7" s="36">
        <v>0</v>
      </c>
      <c r="F7" s="36">
        <v>44209</v>
      </c>
      <c r="G7" s="36">
        <v>0</v>
      </c>
      <c r="H7" s="37">
        <v>129451</v>
      </c>
      <c r="I7" s="34">
        <v>6138</v>
      </c>
      <c r="J7" s="34">
        <v>31671</v>
      </c>
      <c r="K7" s="34">
        <v>124713</v>
      </c>
      <c r="L7" s="34">
        <v>9109</v>
      </c>
      <c r="M7" s="34">
        <v>978</v>
      </c>
      <c r="N7" s="34">
        <v>302741</v>
      </c>
      <c r="O7" s="38">
        <v>255724</v>
      </c>
      <c r="P7" s="63">
        <f>N7-O7</f>
        <v>47017</v>
      </c>
    </row>
    <row r="8" spans="1:16" ht="13.5">
      <c r="A8" s="71"/>
      <c r="B8" s="21">
        <f aca="true" t="shared" si="1" ref="B8:L8">IF(B7=0,"(－)",IF(B7="－","(－)",B7/$B7*100))</f>
        <v>100</v>
      </c>
      <c r="C8" s="12">
        <f t="shared" si="1"/>
        <v>0.22534240446973286</v>
      </c>
      <c r="D8" s="13">
        <f t="shared" si="1"/>
        <v>28.247995943836717</v>
      </c>
      <c r="E8" s="14" t="str">
        <f t="shared" si="1"/>
        <v>(－)</v>
      </c>
      <c r="F8" s="14">
        <f t="shared" si="1"/>
        <v>14.650238763532972</v>
      </c>
      <c r="G8" s="14" t="str">
        <f t="shared" si="1"/>
        <v>(－)</v>
      </c>
      <c r="H8" s="15">
        <f t="shared" si="1"/>
        <v>42.898234707369696</v>
      </c>
      <c r="I8" s="12">
        <f t="shared" si="1"/>
        <v>2.0340465862282655</v>
      </c>
      <c r="J8" s="12">
        <f t="shared" si="1"/>
        <v>10.495322488177807</v>
      </c>
      <c r="K8" s="12">
        <f t="shared" si="1"/>
        <v>41.32812836563794</v>
      </c>
      <c r="L8" s="12">
        <f t="shared" si="1"/>
        <v>3.0185940622276424</v>
      </c>
      <c r="M8" s="32"/>
      <c r="N8" s="33"/>
      <c r="O8" s="33"/>
      <c r="P8" s="32"/>
    </row>
    <row r="9" spans="1:16" ht="13.5">
      <c r="A9" s="71" t="s">
        <v>81</v>
      </c>
      <c r="B9" s="34">
        <v>386995</v>
      </c>
      <c r="C9" s="34">
        <v>254</v>
      </c>
      <c r="D9" s="35">
        <v>116645</v>
      </c>
      <c r="E9" s="36">
        <v>0</v>
      </c>
      <c r="F9" s="36">
        <v>21693</v>
      </c>
      <c r="G9" s="36">
        <v>0</v>
      </c>
      <c r="H9" s="37">
        <v>138338</v>
      </c>
      <c r="I9" s="34">
        <v>16301</v>
      </c>
      <c r="J9" s="34">
        <v>16871</v>
      </c>
      <c r="K9" s="34">
        <v>198150</v>
      </c>
      <c r="L9" s="34">
        <v>17083</v>
      </c>
      <c r="M9" s="34">
        <v>47016</v>
      </c>
      <c r="N9" s="34">
        <v>434012</v>
      </c>
      <c r="O9" s="38">
        <v>372698</v>
      </c>
      <c r="P9" s="63">
        <f>N9-O9</f>
        <v>61314</v>
      </c>
    </row>
    <row r="10" spans="1:16" ht="13.5">
      <c r="A10" s="71"/>
      <c r="B10" s="21">
        <f aca="true" t="shared" si="2" ref="B10:L10">IF(B9=0,"(－)",IF(B9="－","(－)",B9/$B9*100))</f>
        <v>100</v>
      </c>
      <c r="C10" s="12">
        <f t="shared" si="2"/>
        <v>0.06563392291890076</v>
      </c>
      <c r="D10" s="13">
        <f t="shared" si="2"/>
        <v>30.14121629478417</v>
      </c>
      <c r="E10" s="14" t="str">
        <f t="shared" si="2"/>
        <v>(－)</v>
      </c>
      <c r="F10" s="14">
        <f t="shared" si="2"/>
        <v>5.605498779053994</v>
      </c>
      <c r="G10" s="14" t="str">
        <f t="shared" si="2"/>
        <v>(－)</v>
      </c>
      <c r="H10" s="15">
        <f t="shared" si="2"/>
        <v>35.74671507383817</v>
      </c>
      <c r="I10" s="12">
        <f t="shared" si="2"/>
        <v>4.2121991240196905</v>
      </c>
      <c r="J10" s="12">
        <f t="shared" si="2"/>
        <v>4.3594878486802155</v>
      </c>
      <c r="K10" s="12">
        <f t="shared" si="2"/>
        <v>51.202211914882625</v>
      </c>
      <c r="L10" s="12">
        <f t="shared" si="2"/>
        <v>4.414268918203078</v>
      </c>
      <c r="M10" s="32"/>
      <c r="N10" s="33"/>
      <c r="O10" s="33"/>
      <c r="P10" s="32"/>
    </row>
    <row r="11" spans="1:16" ht="13.5">
      <c r="A11" s="71" t="s">
        <v>87</v>
      </c>
      <c r="B11" s="56">
        <v>322582</v>
      </c>
      <c r="C11" s="56">
        <v>216</v>
      </c>
      <c r="D11" s="57">
        <v>71624</v>
      </c>
      <c r="E11" s="69">
        <v>0</v>
      </c>
      <c r="F11" s="69">
        <v>9882</v>
      </c>
      <c r="G11" s="69">
        <v>0</v>
      </c>
      <c r="H11" s="59">
        <v>81505</v>
      </c>
      <c r="I11" s="56">
        <v>10601</v>
      </c>
      <c r="J11" s="56">
        <v>3300</v>
      </c>
      <c r="K11" s="56">
        <v>222223</v>
      </c>
      <c r="L11" s="56">
        <v>4737</v>
      </c>
      <c r="M11" s="56">
        <v>63097</v>
      </c>
      <c r="N11" s="56">
        <v>385680</v>
      </c>
      <c r="O11" s="38">
        <v>280584</v>
      </c>
      <c r="P11" s="56">
        <f>N11-O11</f>
        <v>105096</v>
      </c>
    </row>
    <row r="12" spans="1:16" ht="13.5">
      <c r="A12" s="71"/>
      <c r="B12" s="21">
        <f aca="true" t="shared" si="3" ref="B12:L12">IF(B11=0,"(－)",IF(B11="－","(－)",B11/$B11*100))</f>
        <v>100</v>
      </c>
      <c r="C12" s="21">
        <f t="shared" si="3"/>
        <v>0.06695971876918116</v>
      </c>
      <c r="D12" s="21">
        <f t="shared" si="3"/>
        <v>22.203346745943666</v>
      </c>
      <c r="E12" s="21" t="str">
        <f t="shared" si="3"/>
        <v>(－)</v>
      </c>
      <c r="F12" s="21">
        <f t="shared" si="3"/>
        <v>3.0634071336900384</v>
      </c>
      <c r="G12" s="21" t="str">
        <f t="shared" si="3"/>
        <v>(－)</v>
      </c>
      <c r="H12" s="21">
        <f t="shared" si="3"/>
        <v>25.2664438809357</v>
      </c>
      <c r="I12" s="21">
        <f t="shared" si="3"/>
        <v>3.2862961975559704</v>
      </c>
      <c r="J12" s="21">
        <f t="shared" si="3"/>
        <v>1.0229957034180457</v>
      </c>
      <c r="K12" s="21">
        <f t="shared" si="3"/>
        <v>68.8888406668692</v>
      </c>
      <c r="L12" s="21">
        <f t="shared" si="3"/>
        <v>1.4684638324519037</v>
      </c>
      <c r="M12" s="32"/>
      <c r="N12" s="33"/>
      <c r="O12" s="33"/>
      <c r="P12" s="32"/>
    </row>
  </sheetData>
  <sheetProtection/>
  <mergeCells count="7">
    <mergeCell ref="A11:A12"/>
    <mergeCell ref="B3:B4"/>
    <mergeCell ref="C3:C4"/>
    <mergeCell ref="D3:H3"/>
    <mergeCell ref="A5:A6"/>
    <mergeCell ref="A7:A8"/>
    <mergeCell ref="A9:A10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view="pageBreakPreview" zoomScale="85" zoomScaleSheetLayoutView="85" zoomScalePageLayoutView="0" workbookViewId="0" topLeftCell="A1">
      <selection activeCell="H16" sqref="H16"/>
    </sheetView>
  </sheetViews>
  <sheetFormatPr defaultColWidth="9.00390625" defaultRowHeight="13.5"/>
  <cols>
    <col min="1" max="16" width="10.625" style="26" customWidth="1"/>
    <col min="17" max="16384" width="9.00390625" style="26" customWidth="1"/>
  </cols>
  <sheetData>
    <row r="1" s="18" customFormat="1" ht="21" customHeight="1">
      <c r="A1" s="19" t="s">
        <v>91</v>
      </c>
    </row>
    <row r="2" spans="1:16" ht="21" customHeight="1">
      <c r="A2" s="17" t="s">
        <v>74</v>
      </c>
      <c r="P2" s="66" t="s">
        <v>76</v>
      </c>
    </row>
    <row r="3" spans="1:21" ht="30" customHeight="1">
      <c r="A3" s="1" t="s">
        <v>9</v>
      </c>
      <c r="B3" s="77" t="s">
        <v>10</v>
      </c>
      <c r="C3" s="77" t="s">
        <v>11</v>
      </c>
      <c r="D3" s="79" t="s">
        <v>12</v>
      </c>
      <c r="E3" s="79"/>
      <c r="F3" s="79"/>
      <c r="G3" s="79"/>
      <c r="H3" s="79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5"/>
      <c r="R3" s="25"/>
      <c r="S3" s="25"/>
      <c r="T3" s="25"/>
      <c r="U3" s="25"/>
    </row>
    <row r="4" spans="1:21" ht="30" customHeight="1">
      <c r="A4" s="3" t="s">
        <v>18</v>
      </c>
      <c r="B4" s="78"/>
      <c r="C4" s="78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5"/>
      <c r="R4" s="25"/>
      <c r="S4" s="25"/>
      <c r="T4" s="25"/>
      <c r="U4" s="25"/>
    </row>
    <row r="5" spans="1:16" ht="15" customHeight="1">
      <c r="A5" s="79" t="s">
        <v>81</v>
      </c>
      <c r="B5" s="20">
        <v>10870</v>
      </c>
      <c r="C5" s="20">
        <v>0</v>
      </c>
      <c r="D5" s="9">
        <v>6540</v>
      </c>
      <c r="E5" s="10">
        <v>940</v>
      </c>
      <c r="F5" s="10">
        <v>290</v>
      </c>
      <c r="G5" s="10">
        <v>0</v>
      </c>
      <c r="H5" s="11">
        <v>7770</v>
      </c>
      <c r="I5" s="20">
        <v>0</v>
      </c>
      <c r="J5" s="8">
        <v>3100</v>
      </c>
      <c r="K5" s="8">
        <v>0</v>
      </c>
      <c r="L5" s="8">
        <v>0</v>
      </c>
      <c r="M5" s="20">
        <v>0</v>
      </c>
      <c r="N5" s="20">
        <v>10870</v>
      </c>
      <c r="O5" s="20">
        <v>4736</v>
      </c>
      <c r="P5" s="8">
        <f>N5-O5</f>
        <v>6134</v>
      </c>
    </row>
    <row r="6" spans="1:16" ht="15" customHeight="1">
      <c r="A6" s="79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60.16559337626495</v>
      </c>
      <c r="E6" s="14">
        <f t="shared" si="0"/>
        <v>8.647654093836247</v>
      </c>
      <c r="F6" s="14">
        <f t="shared" si="0"/>
        <v>2.667893284268629</v>
      </c>
      <c r="G6" s="14" t="str">
        <f t="shared" si="0"/>
        <v>(－)</v>
      </c>
      <c r="H6" s="15">
        <f t="shared" si="0"/>
        <v>71.48114075436982</v>
      </c>
      <c r="I6" s="12" t="str">
        <f t="shared" si="0"/>
        <v>(－)</v>
      </c>
      <c r="J6" s="12">
        <f t="shared" si="0"/>
        <v>28.518859245630175</v>
      </c>
      <c r="K6" s="12" t="str">
        <f t="shared" si="0"/>
        <v>(－)</v>
      </c>
      <c r="L6" s="12" t="str">
        <f t="shared" si="0"/>
        <v>(－)</v>
      </c>
      <c r="M6" s="16"/>
      <c r="N6" s="22"/>
      <c r="O6" s="22"/>
      <c r="P6" s="16"/>
    </row>
    <row r="7" spans="1:16" ht="13.5">
      <c r="A7" s="79" t="s">
        <v>88</v>
      </c>
      <c r="B7" s="20">
        <v>116766</v>
      </c>
      <c r="C7" s="20">
        <v>886</v>
      </c>
      <c r="D7" s="9">
        <v>13812</v>
      </c>
      <c r="E7" s="10">
        <v>5110</v>
      </c>
      <c r="F7" s="10">
        <v>7920</v>
      </c>
      <c r="G7" s="10">
        <v>0</v>
      </c>
      <c r="H7" s="11">
        <v>26842</v>
      </c>
      <c r="I7" s="20">
        <v>7740</v>
      </c>
      <c r="J7" s="8">
        <v>5286</v>
      </c>
      <c r="K7" s="8">
        <v>71900</v>
      </c>
      <c r="L7" s="8">
        <v>4112</v>
      </c>
      <c r="M7" s="20">
        <v>6134</v>
      </c>
      <c r="N7" s="20">
        <v>122901</v>
      </c>
      <c r="O7" s="20">
        <v>106512</v>
      </c>
      <c r="P7" s="8">
        <f>N7-O7</f>
        <v>16389</v>
      </c>
    </row>
    <row r="8" spans="1:16" ht="13.5">
      <c r="A8" s="79"/>
      <c r="B8" s="21">
        <f aca="true" t="shared" si="1" ref="B8:L8">IF(B7=0,"(－)",IF(B7="－","(－)",B7/$B7*100))</f>
        <v>100</v>
      </c>
      <c r="C8" s="21">
        <f t="shared" si="1"/>
        <v>0.7587825223095764</v>
      </c>
      <c r="D8" s="21">
        <f t="shared" si="1"/>
        <v>11.828785776681567</v>
      </c>
      <c r="E8" s="21">
        <f t="shared" si="1"/>
        <v>4.376273915352072</v>
      </c>
      <c r="F8" s="21">
        <f t="shared" si="1"/>
        <v>6.782796361954678</v>
      </c>
      <c r="G8" s="21" t="str">
        <f t="shared" si="1"/>
        <v>(－)</v>
      </c>
      <c r="H8" s="21">
        <f t="shared" si="1"/>
        <v>22.987856053988317</v>
      </c>
      <c r="I8" s="21">
        <f t="shared" si="1"/>
        <v>6.628641899182981</v>
      </c>
      <c r="J8" s="21">
        <f t="shared" si="1"/>
        <v>4.527002723395509</v>
      </c>
      <c r="K8" s="21">
        <f t="shared" si="1"/>
        <v>61.5761437404724</v>
      </c>
      <c r="L8" s="21">
        <f t="shared" si="1"/>
        <v>3.5215730606512166</v>
      </c>
      <c r="M8" s="16"/>
      <c r="N8" s="22"/>
      <c r="O8" s="22"/>
      <c r="P8" s="16"/>
    </row>
  </sheetData>
  <sheetProtection/>
  <mergeCells count="5">
    <mergeCell ref="B3:B4"/>
    <mergeCell ref="C3:C4"/>
    <mergeCell ref="D3:H3"/>
    <mergeCell ref="A5:A6"/>
    <mergeCell ref="A7:A8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SheetLayoutView="85" zoomScalePageLayoutView="0" workbookViewId="0" topLeftCell="A1">
      <pane xSplit="1" ySplit="5" topLeftCell="B36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N2" sqref="N2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92</v>
      </c>
    </row>
    <row r="2" spans="1:16" ht="21" customHeight="1">
      <c r="A2" s="44" t="s">
        <v>43</v>
      </c>
      <c r="P2" s="45"/>
    </row>
    <row r="3" spans="1:16" ht="21" customHeight="1">
      <c r="A3" s="44" t="s">
        <v>96</v>
      </c>
      <c r="P3" s="45" t="s">
        <v>84</v>
      </c>
    </row>
    <row r="4" spans="1:21" ht="30" customHeight="1">
      <c r="A4" s="46" t="s">
        <v>9</v>
      </c>
      <c r="B4" s="72" t="s">
        <v>26</v>
      </c>
      <c r="C4" s="72" t="s">
        <v>11</v>
      </c>
      <c r="D4" s="71" t="s">
        <v>12</v>
      </c>
      <c r="E4" s="71"/>
      <c r="F4" s="71"/>
      <c r="G4" s="71"/>
      <c r="H4" s="71"/>
      <c r="I4" s="47" t="s">
        <v>13</v>
      </c>
      <c r="J4" s="48" t="s">
        <v>14</v>
      </c>
      <c r="K4" s="48" t="s">
        <v>15</v>
      </c>
      <c r="L4" s="47" t="s">
        <v>16</v>
      </c>
      <c r="M4" s="49" t="s">
        <v>57</v>
      </c>
      <c r="N4" s="47" t="s">
        <v>58</v>
      </c>
      <c r="O4" s="47" t="s">
        <v>17</v>
      </c>
      <c r="P4" s="49" t="s">
        <v>59</v>
      </c>
      <c r="Q4" s="50"/>
      <c r="R4" s="50"/>
      <c r="S4" s="50"/>
      <c r="T4" s="50"/>
      <c r="U4" s="50"/>
    </row>
    <row r="5" spans="1:21" ht="30" customHeight="1">
      <c r="A5" s="51" t="s">
        <v>18</v>
      </c>
      <c r="B5" s="74"/>
      <c r="C5" s="74"/>
      <c r="D5" s="53" t="s">
        <v>19</v>
      </c>
      <c r="E5" s="54" t="s">
        <v>20</v>
      </c>
      <c r="F5" s="54" t="s">
        <v>21</v>
      </c>
      <c r="G5" s="54" t="s">
        <v>22</v>
      </c>
      <c r="H5" s="55" t="s">
        <v>23</v>
      </c>
      <c r="I5" s="52"/>
      <c r="J5" s="52"/>
      <c r="K5" s="52"/>
      <c r="L5" s="52"/>
      <c r="M5" s="52"/>
      <c r="N5" s="52"/>
      <c r="O5" s="52"/>
      <c r="P5" s="52"/>
      <c r="Q5" s="50"/>
      <c r="R5" s="50"/>
      <c r="S5" s="50"/>
      <c r="T5" s="50"/>
      <c r="U5" s="50"/>
    </row>
    <row r="6" spans="1:16" ht="15" customHeight="1">
      <c r="A6" s="71" t="s">
        <v>7</v>
      </c>
      <c r="B6" s="56">
        <v>65620</v>
      </c>
      <c r="C6" s="56">
        <v>0</v>
      </c>
      <c r="D6" s="57">
        <v>10995</v>
      </c>
      <c r="E6" s="58">
        <v>4000</v>
      </c>
      <c r="F6" s="58">
        <v>33850</v>
      </c>
      <c r="G6" s="58">
        <v>0</v>
      </c>
      <c r="H6" s="59">
        <v>48845</v>
      </c>
      <c r="I6" s="56">
        <v>5440</v>
      </c>
      <c r="J6" s="56">
        <v>6000</v>
      </c>
      <c r="K6" s="56">
        <v>4800</v>
      </c>
      <c r="L6" s="56">
        <v>536</v>
      </c>
      <c r="M6" s="56">
        <v>0</v>
      </c>
      <c r="N6" s="56">
        <v>65620</v>
      </c>
      <c r="O6" s="56">
        <v>49328</v>
      </c>
      <c r="P6" s="56">
        <v>16293</v>
      </c>
    </row>
    <row r="7" spans="1:16" ht="15" customHeight="1">
      <c r="A7" s="71"/>
      <c r="B7" s="12">
        <f aca="true" t="shared" si="0" ref="B7:K7">IF(B6=0,"(－)",IF(B6="－","(－)",B6/$B6*100))</f>
        <v>100</v>
      </c>
      <c r="C7" s="12" t="str">
        <f t="shared" si="0"/>
        <v>(－)</v>
      </c>
      <c r="D7" s="13">
        <f t="shared" si="0"/>
        <v>16.755562328558366</v>
      </c>
      <c r="E7" s="14">
        <f t="shared" si="0"/>
        <v>6.09570252971655</v>
      </c>
      <c r="F7" s="14">
        <f t="shared" si="0"/>
        <v>51.584882657726304</v>
      </c>
      <c r="G7" s="14" t="str">
        <f t="shared" si="0"/>
        <v>(－)</v>
      </c>
      <c r="H7" s="15">
        <f t="shared" si="0"/>
        <v>74.43614751600121</v>
      </c>
      <c r="I7" s="12">
        <f t="shared" si="0"/>
        <v>8.290155440414509</v>
      </c>
      <c r="J7" s="12">
        <f t="shared" si="0"/>
        <v>9.143553794574824</v>
      </c>
      <c r="K7" s="12">
        <f t="shared" si="0"/>
        <v>7.31484303565986</v>
      </c>
      <c r="L7" s="12">
        <f>IF(L6=0,"(－)",IF(L6="－","(－)",L6/$B6*100))</f>
        <v>0.8168241389820178</v>
      </c>
      <c r="M7" s="32"/>
      <c r="N7" s="32"/>
      <c r="O7" s="32"/>
      <c r="P7" s="32"/>
    </row>
    <row r="8" spans="1:16" ht="15" customHeight="1">
      <c r="A8" s="71" t="s">
        <v>8</v>
      </c>
      <c r="B8" s="56">
        <v>134584</v>
      </c>
      <c r="C8" s="56">
        <v>15190</v>
      </c>
      <c r="D8" s="57">
        <v>36476</v>
      </c>
      <c r="E8" s="58">
        <v>12000</v>
      </c>
      <c r="F8" s="58">
        <v>3850</v>
      </c>
      <c r="G8" s="58">
        <v>0</v>
      </c>
      <c r="H8" s="59">
        <v>52326</v>
      </c>
      <c r="I8" s="56">
        <v>39607</v>
      </c>
      <c r="J8" s="56">
        <v>0</v>
      </c>
      <c r="K8" s="56">
        <v>23903</v>
      </c>
      <c r="L8" s="56">
        <v>3559</v>
      </c>
      <c r="M8" s="56">
        <v>16293</v>
      </c>
      <c r="N8" s="56">
        <v>150877</v>
      </c>
      <c r="O8" s="56">
        <v>131132</v>
      </c>
      <c r="P8" s="56">
        <v>19745</v>
      </c>
    </row>
    <row r="9" spans="1:16" ht="15" customHeight="1">
      <c r="A9" s="71"/>
      <c r="B9" s="12">
        <f aca="true" t="shared" si="1" ref="B9:K9">IF(B8=0,"(－)",IF(B8="－","(－)",B8/$B8*100))</f>
        <v>100</v>
      </c>
      <c r="C9" s="12">
        <f t="shared" si="1"/>
        <v>11.28663139749153</v>
      </c>
      <c r="D9" s="13">
        <f t="shared" si="1"/>
        <v>27.102775961481306</v>
      </c>
      <c r="E9" s="14">
        <f t="shared" si="1"/>
        <v>8.9163645009808</v>
      </c>
      <c r="F9" s="14">
        <f t="shared" si="1"/>
        <v>2.8606669440646733</v>
      </c>
      <c r="G9" s="14" t="str">
        <f t="shared" si="1"/>
        <v>(－)</v>
      </c>
      <c r="H9" s="15">
        <f t="shared" si="1"/>
        <v>38.87980740652678</v>
      </c>
      <c r="I9" s="12">
        <f t="shared" si="1"/>
        <v>29.429204065862212</v>
      </c>
      <c r="J9" s="12" t="str">
        <f t="shared" si="1"/>
        <v>(－)</v>
      </c>
      <c r="K9" s="12">
        <f t="shared" si="1"/>
        <v>17.760655055578674</v>
      </c>
      <c r="L9" s="12">
        <f>IF(L8=0,"(－)",IF(L8="－","(－)",L8/$B8*100))</f>
        <v>2.644445104915889</v>
      </c>
      <c r="M9" s="32"/>
      <c r="N9" s="32"/>
      <c r="O9" s="32"/>
      <c r="P9" s="32"/>
    </row>
    <row r="10" spans="1:16" ht="15" customHeight="1">
      <c r="A10" s="71" t="s">
        <v>30</v>
      </c>
      <c r="B10" s="56">
        <v>327330</v>
      </c>
      <c r="C10" s="56">
        <v>22483</v>
      </c>
      <c r="D10" s="57">
        <v>79189</v>
      </c>
      <c r="E10" s="58">
        <v>19776</v>
      </c>
      <c r="F10" s="58">
        <v>8247</v>
      </c>
      <c r="G10" s="58">
        <v>0</v>
      </c>
      <c r="H10" s="59">
        <v>107212</v>
      </c>
      <c r="I10" s="56">
        <v>55972</v>
      </c>
      <c r="J10" s="56">
        <v>21000</v>
      </c>
      <c r="K10" s="56">
        <v>118054</v>
      </c>
      <c r="L10" s="56">
        <v>2609</v>
      </c>
      <c r="M10" s="56">
        <v>19745</v>
      </c>
      <c r="N10" s="56">
        <v>347075</v>
      </c>
      <c r="O10" s="56">
        <v>264923</v>
      </c>
      <c r="P10" s="56">
        <v>82151</v>
      </c>
    </row>
    <row r="11" spans="1:16" ht="15" customHeight="1">
      <c r="A11" s="71"/>
      <c r="B11" s="12">
        <f aca="true" t="shared" si="2" ref="B11:K11">IF(B10=0,"(－)",IF(B10="－","(－)",B10/$B10*100))</f>
        <v>100</v>
      </c>
      <c r="C11" s="12">
        <f t="shared" si="2"/>
        <v>6.868603549934317</v>
      </c>
      <c r="D11" s="13">
        <f t="shared" si="2"/>
        <v>24.192405217975743</v>
      </c>
      <c r="E11" s="14">
        <f t="shared" si="2"/>
        <v>6.041609385024287</v>
      </c>
      <c r="F11" s="14">
        <f t="shared" si="2"/>
        <v>2.5194757584089453</v>
      </c>
      <c r="G11" s="14" t="str">
        <f t="shared" si="2"/>
        <v>(－)</v>
      </c>
      <c r="H11" s="15">
        <f t="shared" si="2"/>
        <v>32.75349036140898</v>
      </c>
      <c r="I11" s="12">
        <f t="shared" si="2"/>
        <v>17.099563132007454</v>
      </c>
      <c r="J11" s="12">
        <f t="shared" si="2"/>
        <v>6.415543946476034</v>
      </c>
      <c r="K11" s="12">
        <f t="shared" si="2"/>
        <v>36.065744050346744</v>
      </c>
      <c r="L11" s="12">
        <f>IF(L10=0,"(－)",IF(L10="－","(－)",L10/$B10*100))</f>
        <v>0.7970549598264749</v>
      </c>
      <c r="M11" s="32"/>
      <c r="N11" s="32"/>
      <c r="O11" s="32"/>
      <c r="P11" s="32"/>
    </row>
    <row r="12" spans="1:16" ht="15" customHeight="1">
      <c r="A12" s="71" t="s">
        <v>31</v>
      </c>
      <c r="B12" s="56">
        <v>436582</v>
      </c>
      <c r="C12" s="56">
        <v>15931</v>
      </c>
      <c r="D12" s="57">
        <v>95295</v>
      </c>
      <c r="E12" s="58">
        <v>17510</v>
      </c>
      <c r="F12" s="58">
        <v>53873</v>
      </c>
      <c r="G12" s="58">
        <v>0</v>
      </c>
      <c r="H12" s="59">
        <v>166678</v>
      </c>
      <c r="I12" s="56">
        <v>100284</v>
      </c>
      <c r="J12" s="56">
        <v>0</v>
      </c>
      <c r="K12" s="56">
        <v>148170</v>
      </c>
      <c r="L12" s="56">
        <v>5519</v>
      </c>
      <c r="M12" s="56">
        <v>114328</v>
      </c>
      <c r="N12" s="56">
        <v>550910</v>
      </c>
      <c r="O12" s="56">
        <v>459549</v>
      </c>
      <c r="P12" s="56">
        <v>91361</v>
      </c>
    </row>
    <row r="13" spans="1:16" ht="15" customHeight="1">
      <c r="A13" s="71"/>
      <c r="B13" s="12">
        <f aca="true" t="shared" si="3" ref="B13:K13">IF(B12=0,"(－)",IF(B12="－","(－)",B12/$B12*100))</f>
        <v>100</v>
      </c>
      <c r="C13" s="12">
        <f t="shared" si="3"/>
        <v>3.649028132172192</v>
      </c>
      <c r="D13" s="13">
        <f t="shared" si="3"/>
        <v>21.827514647878292</v>
      </c>
      <c r="E13" s="14">
        <f t="shared" si="3"/>
        <v>4.010701311552011</v>
      </c>
      <c r="F13" s="14">
        <f t="shared" si="3"/>
        <v>12.339720831367302</v>
      </c>
      <c r="G13" s="14" t="str">
        <f t="shared" si="3"/>
        <v>(－)</v>
      </c>
      <c r="H13" s="15">
        <f t="shared" si="3"/>
        <v>38.17793679079761</v>
      </c>
      <c r="I13" s="12">
        <f t="shared" si="3"/>
        <v>22.970255301409587</v>
      </c>
      <c r="J13" s="12" t="str">
        <f t="shared" si="3"/>
        <v>(－)</v>
      </c>
      <c r="K13" s="12">
        <f t="shared" si="3"/>
        <v>33.93864153813029</v>
      </c>
      <c r="L13" s="12">
        <f>IF(L12=0,"(－)",IF(L12="－","(－)",L12/$B12*100))</f>
        <v>1.2641382374903225</v>
      </c>
      <c r="M13" s="32"/>
      <c r="N13" s="32"/>
      <c r="O13" s="32"/>
      <c r="P13" s="32"/>
    </row>
    <row r="14" spans="1:16" ht="15" customHeight="1">
      <c r="A14" s="71" t="s">
        <v>32</v>
      </c>
      <c r="B14" s="56">
        <v>700979</v>
      </c>
      <c r="C14" s="56">
        <v>5062</v>
      </c>
      <c r="D14" s="57">
        <v>100242</v>
      </c>
      <c r="E14" s="58">
        <v>125735</v>
      </c>
      <c r="F14" s="58">
        <v>80942</v>
      </c>
      <c r="G14" s="58">
        <v>0</v>
      </c>
      <c r="H14" s="59">
        <v>306919</v>
      </c>
      <c r="I14" s="56">
        <v>92390</v>
      </c>
      <c r="J14" s="56">
        <v>4200</v>
      </c>
      <c r="K14" s="56">
        <v>288155</v>
      </c>
      <c r="L14" s="56">
        <v>4253</v>
      </c>
      <c r="M14" s="56">
        <v>90253</v>
      </c>
      <c r="N14" s="56">
        <v>791232</v>
      </c>
      <c r="O14" s="56">
        <v>653355</v>
      </c>
      <c r="P14" s="56">
        <v>137877</v>
      </c>
    </row>
    <row r="15" spans="1:16" ht="15" customHeight="1">
      <c r="A15" s="71"/>
      <c r="B15" s="12">
        <f aca="true" t="shared" si="4" ref="B15:K15">IF(B14=0,"(－)",IF(B14="－","(－)",B14/$B14*100))</f>
        <v>100</v>
      </c>
      <c r="C15" s="12">
        <f t="shared" si="4"/>
        <v>0.7221329026975131</v>
      </c>
      <c r="D15" s="13">
        <f t="shared" si="4"/>
        <v>14.300285743224833</v>
      </c>
      <c r="E15" s="14">
        <f t="shared" si="4"/>
        <v>17.93705660226626</v>
      </c>
      <c r="F15" s="14">
        <f t="shared" si="4"/>
        <v>11.546993561861338</v>
      </c>
      <c r="G15" s="14" t="str">
        <f t="shared" si="4"/>
        <v>(－)</v>
      </c>
      <c r="H15" s="15">
        <f t="shared" si="4"/>
        <v>43.784335907352435</v>
      </c>
      <c r="I15" s="12">
        <f t="shared" si="4"/>
        <v>13.18013806405042</v>
      </c>
      <c r="J15" s="12">
        <f t="shared" si="4"/>
        <v>0.5991620291050088</v>
      </c>
      <c r="K15" s="12">
        <f t="shared" si="4"/>
        <v>41.107508213512816</v>
      </c>
      <c r="L15" s="12">
        <f>IF(L14=0,"(－)",IF(L14="－","(－)",L14/$B14*100))</f>
        <v>0.6067228832818102</v>
      </c>
      <c r="M15" s="32"/>
      <c r="N15" s="32"/>
      <c r="O15" s="32"/>
      <c r="P15" s="32"/>
    </row>
    <row r="16" spans="1:16" ht="15" customHeight="1">
      <c r="A16" s="71" t="s">
        <v>33</v>
      </c>
      <c r="B16" s="56">
        <v>592318</v>
      </c>
      <c r="C16" s="56">
        <v>8560</v>
      </c>
      <c r="D16" s="57">
        <v>131888</v>
      </c>
      <c r="E16" s="58">
        <v>121589</v>
      </c>
      <c r="F16" s="58">
        <v>65494</v>
      </c>
      <c r="G16" s="58">
        <v>0</v>
      </c>
      <c r="H16" s="59">
        <v>318971</v>
      </c>
      <c r="I16" s="56">
        <v>105437</v>
      </c>
      <c r="J16" s="56">
        <v>3100</v>
      </c>
      <c r="K16" s="56">
        <v>149386</v>
      </c>
      <c r="L16" s="56">
        <v>6864</v>
      </c>
      <c r="M16" s="56">
        <v>138528</v>
      </c>
      <c r="N16" s="56">
        <v>730846</v>
      </c>
      <c r="O16" s="56">
        <v>595723</v>
      </c>
      <c r="P16" s="56">
        <v>135122</v>
      </c>
    </row>
    <row r="17" spans="1:16" ht="15" customHeight="1">
      <c r="A17" s="71"/>
      <c r="B17" s="12">
        <f aca="true" t="shared" si="5" ref="B17:K17">IF(B16=0,"(－)",IF(B16="－","(－)",B16/$B16*100))</f>
        <v>100</v>
      </c>
      <c r="C17" s="12">
        <f t="shared" si="5"/>
        <v>1.4451696554891122</v>
      </c>
      <c r="D17" s="13">
        <f t="shared" si="5"/>
        <v>22.26641770130234</v>
      </c>
      <c r="E17" s="14">
        <f t="shared" si="5"/>
        <v>20.527655752484307</v>
      </c>
      <c r="F17" s="14">
        <f t="shared" si="5"/>
        <v>11.057236146799523</v>
      </c>
      <c r="G17" s="14" t="str">
        <f t="shared" si="5"/>
        <v>(－)</v>
      </c>
      <c r="H17" s="15">
        <f t="shared" si="5"/>
        <v>53.85130960058617</v>
      </c>
      <c r="I17" s="12">
        <f t="shared" si="5"/>
        <v>17.800742168902513</v>
      </c>
      <c r="J17" s="12">
        <f t="shared" si="5"/>
        <v>0.5233675154224589</v>
      </c>
      <c r="K17" s="12">
        <f t="shared" si="5"/>
        <v>25.220574083515952</v>
      </c>
      <c r="L17" s="12">
        <f>IF(L16=0,"(－)",IF(L16="－","(－)",L16/$B16*100))</f>
        <v>1.1588369760837929</v>
      </c>
      <c r="M17" s="32"/>
      <c r="N17" s="32"/>
      <c r="O17" s="32"/>
      <c r="P17" s="32"/>
    </row>
    <row r="18" spans="1:16" ht="15" customHeight="1">
      <c r="A18" s="71" t="s">
        <v>34</v>
      </c>
      <c r="B18" s="56">
        <v>623964</v>
      </c>
      <c r="C18" s="56">
        <v>6447</v>
      </c>
      <c r="D18" s="57">
        <v>118639</v>
      </c>
      <c r="E18" s="58">
        <v>129490</v>
      </c>
      <c r="F18" s="58">
        <v>58102</v>
      </c>
      <c r="G18" s="58">
        <v>0</v>
      </c>
      <c r="H18" s="59">
        <v>306231</v>
      </c>
      <c r="I18" s="56">
        <v>111422</v>
      </c>
      <c r="J18" s="56">
        <v>2635</v>
      </c>
      <c r="K18" s="56">
        <v>196175</v>
      </c>
      <c r="L18" s="56">
        <v>1055</v>
      </c>
      <c r="M18" s="56">
        <v>135122</v>
      </c>
      <c r="N18" s="56">
        <v>759086</v>
      </c>
      <c r="O18" s="56">
        <v>589266</v>
      </c>
      <c r="P18" s="56">
        <v>169820</v>
      </c>
    </row>
    <row r="19" spans="1:16" ht="15" customHeight="1">
      <c r="A19" s="71"/>
      <c r="B19" s="12">
        <f aca="true" t="shared" si="6" ref="B19:K19">IF(B18=0,"(－)",IF(B18="－","(－)",B18/$B18*100))</f>
        <v>100</v>
      </c>
      <c r="C19" s="12">
        <f t="shared" si="6"/>
        <v>1.0332326865011443</v>
      </c>
      <c r="D19" s="13">
        <f t="shared" si="6"/>
        <v>19.013757203941253</v>
      </c>
      <c r="E19" s="14">
        <f t="shared" si="6"/>
        <v>20.75279984101647</v>
      </c>
      <c r="F19" s="14">
        <f t="shared" si="6"/>
        <v>9.311755165362104</v>
      </c>
      <c r="G19" s="14" t="str">
        <f t="shared" si="6"/>
        <v>(－)</v>
      </c>
      <c r="H19" s="15">
        <f t="shared" si="6"/>
        <v>49.07831221031982</v>
      </c>
      <c r="I19" s="12">
        <f t="shared" si="6"/>
        <v>17.857119962049094</v>
      </c>
      <c r="J19" s="12">
        <f t="shared" si="6"/>
        <v>0.4223000044874384</v>
      </c>
      <c r="K19" s="12">
        <f t="shared" si="6"/>
        <v>31.440115134847524</v>
      </c>
      <c r="L19" s="12">
        <f>IF(L18=0,"(－)",IF(L18="－","(－)",L18/$B18*100))</f>
        <v>0.16908026745132732</v>
      </c>
      <c r="M19" s="32"/>
      <c r="N19" s="32"/>
      <c r="O19" s="32"/>
      <c r="P19" s="32"/>
    </row>
    <row r="20" spans="1:16" ht="15" customHeight="1">
      <c r="A20" s="71" t="s">
        <v>35</v>
      </c>
      <c r="B20" s="56">
        <v>706252</v>
      </c>
      <c r="C20" s="56">
        <v>7164</v>
      </c>
      <c r="D20" s="57">
        <v>186463</v>
      </c>
      <c r="E20" s="58">
        <v>148004</v>
      </c>
      <c r="F20" s="58">
        <v>129583</v>
      </c>
      <c r="G20" s="58">
        <v>0</v>
      </c>
      <c r="H20" s="59">
        <v>464051</v>
      </c>
      <c r="I20" s="56">
        <v>22065</v>
      </c>
      <c r="J20" s="56">
        <v>1900</v>
      </c>
      <c r="K20" s="56">
        <v>207364</v>
      </c>
      <c r="L20" s="56">
        <v>3709</v>
      </c>
      <c r="M20" s="56">
        <v>169320</v>
      </c>
      <c r="N20" s="56">
        <v>875572</v>
      </c>
      <c r="O20" s="56">
        <v>708283</v>
      </c>
      <c r="P20" s="56">
        <v>167289</v>
      </c>
    </row>
    <row r="21" spans="1:16" ht="15" customHeight="1">
      <c r="A21" s="71"/>
      <c r="B21" s="12">
        <f aca="true" t="shared" si="7" ref="B21:K21">IF(B20=0,"(－)",IF(B20="－","(－)",B20/$B20*100))</f>
        <v>100</v>
      </c>
      <c r="C21" s="12">
        <f t="shared" si="7"/>
        <v>1.01436880886709</v>
      </c>
      <c r="D21" s="13">
        <f t="shared" si="7"/>
        <v>26.401765941901758</v>
      </c>
      <c r="E21" s="14">
        <f t="shared" si="7"/>
        <v>20.95625923891189</v>
      </c>
      <c r="F21" s="14">
        <f t="shared" si="7"/>
        <v>18.347983439338932</v>
      </c>
      <c r="G21" s="14" t="str">
        <f t="shared" si="7"/>
        <v>(－)</v>
      </c>
      <c r="H21" s="15">
        <f t="shared" si="7"/>
        <v>65.70615021267197</v>
      </c>
      <c r="I21" s="12">
        <f t="shared" si="7"/>
        <v>3.124238940208311</v>
      </c>
      <c r="J21" s="12">
        <f t="shared" si="7"/>
        <v>0.26902578682963024</v>
      </c>
      <c r="K21" s="12">
        <f t="shared" si="7"/>
        <v>29.361191189547075</v>
      </c>
      <c r="L21" s="12">
        <f>IF(L20=0,"(－)",IF(L20="－","(－)",L20/$B20*100))</f>
        <v>0.5251666543953151</v>
      </c>
      <c r="M21" s="32"/>
      <c r="N21" s="32"/>
      <c r="O21" s="32"/>
      <c r="P21" s="32"/>
    </row>
    <row r="22" spans="1:16" ht="15" customHeight="1">
      <c r="A22" s="71" t="s">
        <v>36</v>
      </c>
      <c r="B22" s="56">
        <v>768395</v>
      </c>
      <c r="C22" s="56">
        <v>8682</v>
      </c>
      <c r="D22" s="57">
        <v>149338</v>
      </c>
      <c r="E22" s="58">
        <v>115648</v>
      </c>
      <c r="F22" s="58">
        <v>52962</v>
      </c>
      <c r="G22" s="58">
        <v>0</v>
      </c>
      <c r="H22" s="59">
        <v>317947</v>
      </c>
      <c r="I22" s="56">
        <v>180909</v>
      </c>
      <c r="J22" s="56">
        <v>5850</v>
      </c>
      <c r="K22" s="56">
        <v>248475</v>
      </c>
      <c r="L22" s="56">
        <v>6531</v>
      </c>
      <c r="M22" s="56">
        <v>167289</v>
      </c>
      <c r="N22" s="56">
        <v>935685</v>
      </c>
      <c r="O22" s="56">
        <v>742775</v>
      </c>
      <c r="P22" s="56">
        <v>192910</v>
      </c>
    </row>
    <row r="23" spans="1:16" ht="15" customHeight="1">
      <c r="A23" s="71"/>
      <c r="B23" s="12">
        <f aca="true" t="shared" si="8" ref="B23:K23">IF(B22=0,"(－)",IF(B22="－","(－)",B22/$B22*100))</f>
        <v>100</v>
      </c>
      <c r="C23" s="12">
        <f t="shared" si="8"/>
        <v>1.1298876229022834</v>
      </c>
      <c r="D23" s="13">
        <f t="shared" si="8"/>
        <v>19.435056188548856</v>
      </c>
      <c r="E23" s="14">
        <f t="shared" si="8"/>
        <v>15.05059246871726</v>
      </c>
      <c r="F23" s="14">
        <f t="shared" si="8"/>
        <v>6.892548754221462</v>
      </c>
      <c r="G23" s="14" t="str">
        <f t="shared" si="8"/>
        <v>(－)</v>
      </c>
      <c r="H23" s="15">
        <f t="shared" si="8"/>
        <v>41.378067270088955</v>
      </c>
      <c r="I23" s="12">
        <f t="shared" si="8"/>
        <v>23.543750284684307</v>
      </c>
      <c r="J23" s="12">
        <f t="shared" si="8"/>
        <v>0.7613271819832248</v>
      </c>
      <c r="K23" s="12">
        <f t="shared" si="8"/>
        <v>32.33688402449261</v>
      </c>
      <c r="L23" s="12">
        <f>IF(L22=0,"(－)",IF(L22="－","(－)",L22/$B22*100))</f>
        <v>0.8499534744499899</v>
      </c>
      <c r="M23" s="32"/>
      <c r="N23" s="32"/>
      <c r="O23" s="32"/>
      <c r="P23" s="32"/>
    </row>
    <row r="24" spans="1:16" ht="15" customHeight="1">
      <c r="A24" s="71" t="s">
        <v>37</v>
      </c>
      <c r="B24" s="56">
        <v>842622</v>
      </c>
      <c r="C24" s="56">
        <v>9907</v>
      </c>
      <c r="D24" s="57">
        <v>202346</v>
      </c>
      <c r="E24" s="58">
        <v>143060</v>
      </c>
      <c r="F24" s="58">
        <v>103447</v>
      </c>
      <c r="G24" s="58">
        <v>0</v>
      </c>
      <c r="H24" s="59">
        <v>448853</v>
      </c>
      <c r="I24" s="56">
        <v>85839</v>
      </c>
      <c r="J24" s="56">
        <v>11250</v>
      </c>
      <c r="K24" s="56">
        <v>284066</v>
      </c>
      <c r="L24" s="56">
        <v>2709</v>
      </c>
      <c r="M24" s="56">
        <v>180337</v>
      </c>
      <c r="N24" s="56">
        <v>1022959</v>
      </c>
      <c r="O24" s="56">
        <v>780148</v>
      </c>
      <c r="P24" s="56">
        <v>242811</v>
      </c>
    </row>
    <row r="25" spans="1:16" ht="15" customHeight="1">
      <c r="A25" s="71"/>
      <c r="B25" s="12">
        <f aca="true" t="shared" si="9" ref="B25:L25">IF(B24=0,"(－)",IF(B24="－","(－)",B24/$B24*100))</f>
        <v>100</v>
      </c>
      <c r="C25" s="12">
        <f t="shared" si="9"/>
        <v>1.175734789739646</v>
      </c>
      <c r="D25" s="13">
        <f t="shared" si="9"/>
        <v>24.01385200006646</v>
      </c>
      <c r="E25" s="14">
        <f t="shared" si="9"/>
        <v>16.977956901196503</v>
      </c>
      <c r="F25" s="14">
        <f t="shared" si="9"/>
        <v>12.276797899888681</v>
      </c>
      <c r="G25" s="14" t="str">
        <f t="shared" si="9"/>
        <v>(－)</v>
      </c>
      <c r="H25" s="15">
        <f t="shared" si="9"/>
        <v>53.26860680115164</v>
      </c>
      <c r="I25" s="12">
        <f t="shared" si="9"/>
        <v>10.187130172248054</v>
      </c>
      <c r="J25" s="12">
        <f t="shared" si="9"/>
        <v>1.3351182380711635</v>
      </c>
      <c r="K25" s="12">
        <f t="shared" si="9"/>
        <v>33.71215088141539</v>
      </c>
      <c r="L25" s="12">
        <f t="shared" si="9"/>
        <v>0.3214964717275362</v>
      </c>
      <c r="M25" s="32"/>
      <c r="N25" s="32"/>
      <c r="O25" s="32"/>
      <c r="P25" s="32"/>
    </row>
    <row r="26" spans="1:16" ht="15" customHeight="1">
      <c r="A26" s="71" t="s">
        <v>38</v>
      </c>
      <c r="B26" s="27">
        <f>C26+H26+SUM(I26:L26)</f>
        <v>614203.804</v>
      </c>
      <c r="C26" s="56">
        <v>11406.94</v>
      </c>
      <c r="D26" s="57">
        <v>153695.055</v>
      </c>
      <c r="E26" s="58">
        <v>79902.599</v>
      </c>
      <c r="F26" s="58">
        <v>11230.396</v>
      </c>
      <c r="G26" s="58">
        <v>0</v>
      </c>
      <c r="H26" s="59">
        <f>SUM(D26:G26)</f>
        <v>244828.05</v>
      </c>
      <c r="I26" s="56">
        <v>116413.76</v>
      </c>
      <c r="J26" s="56">
        <v>200</v>
      </c>
      <c r="K26" s="56">
        <v>238828.12</v>
      </c>
      <c r="L26" s="56">
        <v>2526.934</v>
      </c>
      <c r="M26" s="56">
        <v>245619.03</v>
      </c>
      <c r="N26" s="27">
        <f>B26+M26</f>
        <v>859822.834</v>
      </c>
      <c r="O26" s="27">
        <v>595008.858</v>
      </c>
      <c r="P26" s="56">
        <f>N26-O26</f>
        <v>264813.976</v>
      </c>
    </row>
    <row r="27" spans="1:16" ht="15" customHeight="1">
      <c r="A27" s="71"/>
      <c r="B27" s="21">
        <f aca="true" t="shared" si="10" ref="B27:L27">IF(B26=0,"(－)",IF(B26="－","(－)",B26/$B26*100))</f>
        <v>100</v>
      </c>
      <c r="C27" s="12">
        <f t="shared" si="10"/>
        <v>1.8571913631456443</v>
      </c>
      <c r="D27" s="13">
        <f t="shared" si="10"/>
        <v>25.023461919164536</v>
      </c>
      <c r="E27" s="14">
        <f t="shared" si="10"/>
        <v>13.00913450545806</v>
      </c>
      <c r="F27" s="14">
        <f t="shared" si="10"/>
        <v>1.828447809483121</v>
      </c>
      <c r="G27" s="14" t="str">
        <f t="shared" si="10"/>
        <v>(－)</v>
      </c>
      <c r="H27" s="15">
        <f t="shared" si="10"/>
        <v>39.86104423410572</v>
      </c>
      <c r="I27" s="12">
        <f t="shared" si="10"/>
        <v>18.953604527008107</v>
      </c>
      <c r="J27" s="12">
        <f t="shared" si="10"/>
        <v>0.03256248149189255</v>
      </c>
      <c r="K27" s="12">
        <f t="shared" si="10"/>
        <v>38.88418118621747</v>
      </c>
      <c r="L27" s="12">
        <f t="shared" si="10"/>
        <v>0.4114162080311701</v>
      </c>
      <c r="M27" s="32"/>
      <c r="N27" s="33"/>
      <c r="O27" s="33"/>
      <c r="P27" s="32"/>
    </row>
    <row r="28" spans="1:16" ht="15" customHeight="1">
      <c r="A28" s="71" t="s">
        <v>42</v>
      </c>
      <c r="B28" s="27">
        <v>741241.066</v>
      </c>
      <c r="C28" s="56">
        <v>10496.295</v>
      </c>
      <c r="D28" s="57">
        <v>125735.144</v>
      </c>
      <c r="E28" s="58">
        <v>78130.681</v>
      </c>
      <c r="F28" s="58">
        <v>68878.15</v>
      </c>
      <c r="G28" s="58">
        <v>0</v>
      </c>
      <c r="H28" s="59">
        <v>272743.975</v>
      </c>
      <c r="I28" s="56">
        <v>103758.38</v>
      </c>
      <c r="J28" s="56">
        <v>21086.068</v>
      </c>
      <c r="K28" s="56">
        <v>296372.114</v>
      </c>
      <c r="L28" s="56">
        <v>36784.234</v>
      </c>
      <c r="M28" s="56">
        <v>264813.94</v>
      </c>
      <c r="N28" s="27">
        <v>1006055.006</v>
      </c>
      <c r="O28" s="27">
        <v>854661.505</v>
      </c>
      <c r="P28" s="56">
        <v>151393.50100000005</v>
      </c>
    </row>
    <row r="29" spans="1:16" ht="15" customHeight="1">
      <c r="A29" s="71"/>
      <c r="B29" s="21">
        <f aca="true" t="shared" si="11" ref="B29:L29">IF(B28=0,"(－)",IF(B28="－","(－)",B28/$B28*100))</f>
        <v>100</v>
      </c>
      <c r="C29" s="12">
        <f t="shared" si="11"/>
        <v>1.4160433739379463</v>
      </c>
      <c r="D29" s="13">
        <f t="shared" si="11"/>
        <v>16.9627871103407</v>
      </c>
      <c r="E29" s="14">
        <f t="shared" si="11"/>
        <v>10.54052245400014</v>
      </c>
      <c r="F29" s="14">
        <f t="shared" si="11"/>
        <v>9.292273884890236</v>
      </c>
      <c r="G29" s="14" t="str">
        <f t="shared" si="11"/>
        <v>(－)</v>
      </c>
      <c r="H29" s="15">
        <f t="shared" si="11"/>
        <v>36.795583449231074</v>
      </c>
      <c r="I29" s="12">
        <f t="shared" si="11"/>
        <v>13.997926553087117</v>
      </c>
      <c r="J29" s="12">
        <f t="shared" si="11"/>
        <v>2.8446977599052774</v>
      </c>
      <c r="K29" s="12">
        <f t="shared" si="11"/>
        <v>39.98322915368534</v>
      </c>
      <c r="L29" s="12">
        <f t="shared" si="11"/>
        <v>4.9625197101532414</v>
      </c>
      <c r="M29" s="32"/>
      <c r="N29" s="33"/>
      <c r="O29" s="33"/>
      <c r="P29" s="32"/>
    </row>
    <row r="30" spans="1:16" ht="15" customHeight="1">
      <c r="A30" s="71" t="s">
        <v>45</v>
      </c>
      <c r="B30" s="27">
        <v>805523.259</v>
      </c>
      <c r="C30" s="56">
        <v>10286.85</v>
      </c>
      <c r="D30" s="57">
        <v>147773.56</v>
      </c>
      <c r="E30" s="58">
        <v>94725.022</v>
      </c>
      <c r="F30" s="58">
        <v>36559.487</v>
      </c>
      <c r="G30" s="58">
        <v>0</v>
      </c>
      <c r="H30" s="59">
        <f>SUM(D30:G30)</f>
        <v>279058.069</v>
      </c>
      <c r="I30" s="56">
        <v>136481.55</v>
      </c>
      <c r="J30" s="56">
        <v>26593.026</v>
      </c>
      <c r="K30" s="56">
        <v>348403.596</v>
      </c>
      <c r="L30" s="56">
        <v>4700.168</v>
      </c>
      <c r="M30" s="56">
        <v>151393.501</v>
      </c>
      <c r="N30" s="27">
        <v>956916.76</v>
      </c>
      <c r="O30" s="27">
        <v>814469.841</v>
      </c>
      <c r="P30" s="56">
        <f>N30-O30</f>
        <v>142446.919</v>
      </c>
    </row>
    <row r="31" spans="1:16" ht="15" customHeight="1">
      <c r="A31" s="71"/>
      <c r="B31" s="21">
        <f aca="true" t="shared" si="12" ref="B31:L31">IF(B30=0,"(－)",IF(B30="－","(－)",B30/$B30*100))</f>
        <v>100</v>
      </c>
      <c r="C31" s="12">
        <f t="shared" si="12"/>
        <v>1.2770394752809988</v>
      </c>
      <c r="D31" s="13">
        <f t="shared" si="12"/>
        <v>18.34503949438411</v>
      </c>
      <c r="E31" s="14">
        <f t="shared" si="12"/>
        <v>11.759439710976737</v>
      </c>
      <c r="F31" s="14">
        <f t="shared" si="12"/>
        <v>4.538601038706941</v>
      </c>
      <c r="G31" s="14" t="str">
        <f t="shared" si="12"/>
        <v>(－)</v>
      </c>
      <c r="H31" s="15">
        <f t="shared" si="12"/>
        <v>34.64308024406779</v>
      </c>
      <c r="I31" s="12">
        <f t="shared" si="12"/>
        <v>16.94321653349056</v>
      </c>
      <c r="J31" s="12">
        <f t="shared" si="12"/>
        <v>3.3013355856432205</v>
      </c>
      <c r="K31" s="12">
        <f t="shared" si="12"/>
        <v>43.251835636939695</v>
      </c>
      <c r="L31" s="12">
        <f t="shared" si="12"/>
        <v>0.5834925245777416</v>
      </c>
      <c r="M31" s="32"/>
      <c r="N31" s="33"/>
      <c r="O31" s="33"/>
      <c r="P31" s="32"/>
    </row>
    <row r="32" spans="1:16" ht="15" customHeight="1">
      <c r="A32" s="71" t="s">
        <v>47</v>
      </c>
      <c r="B32" s="27">
        <v>961143</v>
      </c>
      <c r="C32" s="56">
        <v>13337</v>
      </c>
      <c r="D32" s="57">
        <v>146530</v>
      </c>
      <c r="E32" s="58">
        <v>106072</v>
      </c>
      <c r="F32" s="58">
        <v>97015</v>
      </c>
      <c r="G32" s="58">
        <v>0</v>
      </c>
      <c r="H32" s="59">
        <v>349618</v>
      </c>
      <c r="I32" s="56">
        <v>136776</v>
      </c>
      <c r="J32" s="56">
        <v>24353</v>
      </c>
      <c r="K32" s="56">
        <v>420409</v>
      </c>
      <c r="L32" s="56">
        <v>16649</v>
      </c>
      <c r="M32" s="56">
        <v>142447</v>
      </c>
      <c r="N32" s="27">
        <v>1103590</v>
      </c>
      <c r="O32" s="27">
        <v>861742</v>
      </c>
      <c r="P32" s="56">
        <f>N32-O32</f>
        <v>241848</v>
      </c>
    </row>
    <row r="33" spans="1:16" ht="15" customHeight="1">
      <c r="A33" s="71"/>
      <c r="B33" s="21">
        <f aca="true" t="shared" si="13" ref="B33:L33">IF(B32=0,"(－)",IF(B32="－","(－)",B32/$B32*100))</f>
        <v>100</v>
      </c>
      <c r="C33" s="12">
        <f t="shared" si="13"/>
        <v>1.3876186998188615</v>
      </c>
      <c r="D33" s="13">
        <f t="shared" si="13"/>
        <v>15.245390124050221</v>
      </c>
      <c r="E33" s="14">
        <f t="shared" si="13"/>
        <v>11.036026897142257</v>
      </c>
      <c r="F33" s="14">
        <f t="shared" si="13"/>
        <v>10.093711341600574</v>
      </c>
      <c r="G33" s="14" t="str">
        <f t="shared" si="13"/>
        <v>(－)</v>
      </c>
      <c r="H33" s="15">
        <f t="shared" si="13"/>
        <v>36.375232405583766</v>
      </c>
      <c r="I33" s="12">
        <f t="shared" si="13"/>
        <v>14.230556743377415</v>
      </c>
      <c r="J33" s="12">
        <f t="shared" si="13"/>
        <v>2.5337540823790006</v>
      </c>
      <c r="K33" s="12">
        <f t="shared" si="13"/>
        <v>43.74052560337016</v>
      </c>
      <c r="L33" s="12">
        <f t="shared" si="13"/>
        <v>1.7322084226800798</v>
      </c>
      <c r="M33" s="32"/>
      <c r="N33" s="33"/>
      <c r="O33" s="33"/>
      <c r="P33" s="32"/>
    </row>
    <row r="34" spans="1:16" ht="15" customHeight="1">
      <c r="A34" s="71" t="s">
        <v>52</v>
      </c>
      <c r="B34" s="27">
        <v>859876</v>
      </c>
      <c r="C34" s="56">
        <v>16652</v>
      </c>
      <c r="D34" s="57">
        <v>149992</v>
      </c>
      <c r="E34" s="58">
        <v>85314</v>
      </c>
      <c r="F34" s="58">
        <v>102561</v>
      </c>
      <c r="G34" s="58">
        <v>0</v>
      </c>
      <c r="H34" s="59">
        <v>337868</v>
      </c>
      <c r="I34" s="56">
        <v>142910</v>
      </c>
      <c r="J34" s="56">
        <v>34039</v>
      </c>
      <c r="K34" s="56">
        <v>316442</v>
      </c>
      <c r="L34" s="56">
        <v>11965</v>
      </c>
      <c r="M34" s="56">
        <v>240843</v>
      </c>
      <c r="N34" s="27">
        <v>1100719</v>
      </c>
      <c r="O34" s="27">
        <v>858196</v>
      </c>
      <c r="P34" s="56">
        <v>242523</v>
      </c>
    </row>
    <row r="35" spans="1:16" ht="15" customHeight="1">
      <c r="A35" s="71"/>
      <c r="B35" s="21">
        <f aca="true" t="shared" si="14" ref="B35:L35">IF(B34=0,"(－)",IF(B34="－","(－)",B34/$B34*100))</f>
        <v>100</v>
      </c>
      <c r="C35" s="12">
        <f t="shared" si="14"/>
        <v>1.936558294451758</v>
      </c>
      <c r="D35" s="13">
        <f t="shared" si="14"/>
        <v>17.44344533397839</v>
      </c>
      <c r="E35" s="14">
        <f t="shared" si="14"/>
        <v>9.921663123520135</v>
      </c>
      <c r="F35" s="14">
        <f t="shared" si="14"/>
        <v>11.9274174415846</v>
      </c>
      <c r="G35" s="14" t="str">
        <f t="shared" si="14"/>
        <v>(－)</v>
      </c>
      <c r="H35" s="15">
        <f t="shared" si="14"/>
        <v>39.29264219492113</v>
      </c>
      <c r="I35" s="12">
        <f t="shared" si="14"/>
        <v>16.619838209230167</v>
      </c>
      <c r="J35" s="12">
        <f t="shared" si="14"/>
        <v>3.9585940298368603</v>
      </c>
      <c r="K35" s="12">
        <f t="shared" si="14"/>
        <v>36.80088756983565</v>
      </c>
      <c r="L35" s="12">
        <f t="shared" si="14"/>
        <v>1.3914797017244347</v>
      </c>
      <c r="M35" s="32"/>
      <c r="N35" s="33"/>
      <c r="O35" s="33"/>
      <c r="P35" s="32"/>
    </row>
    <row r="36" spans="1:16" ht="15" customHeight="1">
      <c r="A36" s="71" t="s">
        <v>54</v>
      </c>
      <c r="B36" s="27">
        <v>955555</v>
      </c>
      <c r="C36" s="27">
        <v>17677</v>
      </c>
      <c r="D36" s="28">
        <v>134758</v>
      </c>
      <c r="E36" s="29">
        <v>84808</v>
      </c>
      <c r="F36" s="29">
        <v>68029</v>
      </c>
      <c r="G36" s="29">
        <v>0</v>
      </c>
      <c r="H36" s="30">
        <v>287595</v>
      </c>
      <c r="I36" s="27">
        <v>122767</v>
      </c>
      <c r="J36" s="27">
        <v>20950</v>
      </c>
      <c r="K36" s="27">
        <v>497007</v>
      </c>
      <c r="L36" s="27">
        <v>9559</v>
      </c>
      <c r="M36" s="27">
        <v>245089</v>
      </c>
      <c r="N36" s="27">
        <v>1200644</v>
      </c>
      <c r="O36" s="27">
        <v>908316</v>
      </c>
      <c r="P36" s="27">
        <v>292328</v>
      </c>
    </row>
    <row r="37" spans="1:16" ht="15" customHeight="1">
      <c r="A37" s="71"/>
      <c r="B37" s="21">
        <f aca="true" t="shared" si="15" ref="B37:L37">IF(B36=0,"(－)",IF(B36="－","(－)",B36/$B36*100))</f>
        <v>100</v>
      </c>
      <c r="C37" s="12">
        <f t="shared" si="15"/>
        <v>1.8499196801858606</v>
      </c>
      <c r="D37" s="13">
        <f t="shared" si="15"/>
        <v>14.102589594528833</v>
      </c>
      <c r="E37" s="14">
        <f t="shared" si="15"/>
        <v>8.875260973988938</v>
      </c>
      <c r="F37" s="14">
        <f t="shared" si="15"/>
        <v>7.119318092626798</v>
      </c>
      <c r="G37" s="14" t="str">
        <f t="shared" si="15"/>
        <v>(－)</v>
      </c>
      <c r="H37" s="15">
        <f t="shared" si="15"/>
        <v>30.09716866114457</v>
      </c>
      <c r="I37" s="12">
        <f t="shared" si="15"/>
        <v>12.847716771928356</v>
      </c>
      <c r="J37" s="12">
        <f t="shared" si="15"/>
        <v>2.1924431351413576</v>
      </c>
      <c r="K37" s="12">
        <f t="shared" si="15"/>
        <v>52.01239070487832</v>
      </c>
      <c r="L37" s="12">
        <f t="shared" si="15"/>
        <v>1.0003610467215387</v>
      </c>
      <c r="M37" s="32"/>
      <c r="N37" s="33"/>
      <c r="O37" s="33"/>
      <c r="P37" s="32"/>
    </row>
    <row r="38" spans="1:16" ht="15" customHeight="1">
      <c r="A38" s="71" t="s">
        <v>55</v>
      </c>
      <c r="B38" s="27">
        <v>965986</v>
      </c>
      <c r="C38" s="27">
        <v>18273</v>
      </c>
      <c r="D38" s="27">
        <v>113897</v>
      </c>
      <c r="E38" s="27">
        <v>61598</v>
      </c>
      <c r="F38" s="27">
        <v>129278</v>
      </c>
      <c r="G38" s="27">
        <v>0</v>
      </c>
      <c r="H38" s="27">
        <v>304774</v>
      </c>
      <c r="I38" s="27">
        <v>80126</v>
      </c>
      <c r="J38" s="27">
        <v>9198</v>
      </c>
      <c r="K38" s="27">
        <v>549007</v>
      </c>
      <c r="L38" s="27">
        <v>4608</v>
      </c>
      <c r="M38" s="27">
        <v>293529</v>
      </c>
      <c r="N38" s="27">
        <v>1259515</v>
      </c>
      <c r="O38" s="27">
        <v>880764</v>
      </c>
      <c r="P38" s="27">
        <v>378751</v>
      </c>
    </row>
    <row r="39" spans="1:16" ht="15" customHeight="1">
      <c r="A39" s="71"/>
      <c r="B39" s="21">
        <v>100</v>
      </c>
      <c r="C39" s="12">
        <v>1.891642321938413</v>
      </c>
      <c r="D39" s="13">
        <v>11.790750590588269</v>
      </c>
      <c r="E39" s="14">
        <v>6.376696970763551</v>
      </c>
      <c r="F39" s="14">
        <v>13.383009691651845</v>
      </c>
      <c r="G39" s="14" t="s">
        <v>60</v>
      </c>
      <c r="H39" s="15">
        <v>31.55056077417271</v>
      </c>
      <c r="I39" s="12">
        <v>8.294737190808148</v>
      </c>
      <c r="J39" s="12">
        <v>0.9521877128654038</v>
      </c>
      <c r="K39" s="12">
        <v>56.83384645326123</v>
      </c>
      <c r="L39" s="12">
        <v>0.4770255469540966</v>
      </c>
      <c r="M39" s="32"/>
      <c r="N39" s="33"/>
      <c r="O39" s="33"/>
      <c r="P39" s="32"/>
    </row>
    <row r="40" spans="1:16" ht="15" customHeight="1">
      <c r="A40" s="71" t="s">
        <v>64</v>
      </c>
      <c r="B40" s="27">
        <v>486225</v>
      </c>
      <c r="C40" s="27">
        <v>11794</v>
      </c>
      <c r="D40" s="28">
        <v>52098</v>
      </c>
      <c r="E40" s="29">
        <v>36718</v>
      </c>
      <c r="F40" s="29">
        <v>80516</v>
      </c>
      <c r="G40" s="29">
        <v>0</v>
      </c>
      <c r="H40" s="30">
        <f>SUM(D40:G40)</f>
        <v>169332</v>
      </c>
      <c r="I40" s="27">
        <v>57227</v>
      </c>
      <c r="J40" s="27">
        <v>0</v>
      </c>
      <c r="K40" s="27">
        <v>240665</v>
      </c>
      <c r="L40" s="27">
        <v>7207</v>
      </c>
      <c r="M40" s="27">
        <v>379542</v>
      </c>
      <c r="N40" s="27">
        <f>B40+M40</f>
        <v>865767</v>
      </c>
      <c r="O40" s="27">
        <v>597886</v>
      </c>
      <c r="P40" s="27">
        <f>N40-O40</f>
        <v>267881</v>
      </c>
    </row>
    <row r="41" spans="1:16" ht="15" customHeight="1">
      <c r="A41" s="71"/>
      <c r="B41" s="21">
        <f aca="true" t="shared" si="16" ref="B41:L41">IF(B40=0,"(－)",IF(B40="－","(－)",B40/$B40*100))</f>
        <v>100</v>
      </c>
      <c r="C41" s="12">
        <f t="shared" si="16"/>
        <v>2.425625996195177</v>
      </c>
      <c r="D41" s="13">
        <f t="shared" si="16"/>
        <v>10.71479253432053</v>
      </c>
      <c r="E41" s="14">
        <f t="shared" si="16"/>
        <v>7.551647899634943</v>
      </c>
      <c r="F41" s="14">
        <f t="shared" si="16"/>
        <v>16.559411794950897</v>
      </c>
      <c r="G41" s="14" t="str">
        <f t="shared" si="16"/>
        <v>(－)</v>
      </c>
      <c r="H41" s="15">
        <f t="shared" si="16"/>
        <v>34.82585222890637</v>
      </c>
      <c r="I41" s="12">
        <f t="shared" si="16"/>
        <v>11.769653966784926</v>
      </c>
      <c r="J41" s="12" t="str">
        <f t="shared" si="16"/>
        <v>(－)</v>
      </c>
      <c r="K41" s="12">
        <f t="shared" si="16"/>
        <v>49.49663221759473</v>
      </c>
      <c r="L41" s="12">
        <f t="shared" si="16"/>
        <v>1.4822355905187927</v>
      </c>
      <c r="M41" s="32"/>
      <c r="N41" s="33"/>
      <c r="O41" s="33"/>
      <c r="P41" s="32"/>
    </row>
    <row r="42" spans="1:16" ht="15" customHeight="1">
      <c r="A42" s="71" t="s">
        <v>68</v>
      </c>
      <c r="B42" s="27">
        <v>396069</v>
      </c>
      <c r="C42" s="27">
        <v>9868</v>
      </c>
      <c r="D42" s="28">
        <v>48288</v>
      </c>
      <c r="E42" s="29">
        <v>53215</v>
      </c>
      <c r="F42" s="29">
        <v>25090</v>
      </c>
      <c r="G42" s="29">
        <v>0</v>
      </c>
      <c r="H42" s="30">
        <v>126593</v>
      </c>
      <c r="I42" s="27">
        <v>54037</v>
      </c>
      <c r="J42" s="27">
        <v>0</v>
      </c>
      <c r="K42" s="27">
        <v>202492</v>
      </c>
      <c r="L42" s="27">
        <v>3079</v>
      </c>
      <c r="M42" s="27">
        <v>272234</v>
      </c>
      <c r="N42" s="27">
        <v>668302</v>
      </c>
      <c r="O42" s="27">
        <v>403885</v>
      </c>
      <c r="P42" s="27">
        <f>N42-O42</f>
        <v>264417</v>
      </c>
    </row>
    <row r="43" spans="1:16" ht="15" customHeight="1">
      <c r="A43" s="71"/>
      <c r="B43" s="21">
        <f aca="true" t="shared" si="17" ref="B43:L43">IF(B42=0,"(－)",IF(B42="－","(－)",B42/$B42*100))</f>
        <v>100</v>
      </c>
      <c r="C43" s="12">
        <f t="shared" si="17"/>
        <v>2.491485069520715</v>
      </c>
      <c r="D43" s="13">
        <f t="shared" si="17"/>
        <v>12.191815062526985</v>
      </c>
      <c r="E43" s="14">
        <f t="shared" si="17"/>
        <v>13.435790228470292</v>
      </c>
      <c r="F43" s="14">
        <f t="shared" si="17"/>
        <v>6.33475480282476</v>
      </c>
      <c r="G43" s="14" t="str">
        <f t="shared" si="17"/>
        <v>(－)</v>
      </c>
      <c r="H43" s="15">
        <f t="shared" si="17"/>
        <v>31.962360093822035</v>
      </c>
      <c r="I43" s="12">
        <f t="shared" si="17"/>
        <v>13.643329823843825</v>
      </c>
      <c r="J43" s="12" t="str">
        <f t="shared" si="17"/>
        <v>(－)</v>
      </c>
      <c r="K43" s="12">
        <f t="shared" si="17"/>
        <v>51.125435214571205</v>
      </c>
      <c r="L43" s="12">
        <f t="shared" si="17"/>
        <v>0.7773897982422254</v>
      </c>
      <c r="M43" s="32"/>
      <c r="N43" s="33"/>
      <c r="O43" s="33"/>
      <c r="P43" s="32"/>
    </row>
    <row r="44" spans="1:16" ht="15" customHeight="1">
      <c r="A44" s="71" t="s">
        <v>72</v>
      </c>
      <c r="B44" s="34">
        <v>463542</v>
      </c>
      <c r="C44" s="34">
        <v>8230</v>
      </c>
      <c r="D44" s="35">
        <v>29246</v>
      </c>
      <c r="E44" s="36">
        <v>83611</v>
      </c>
      <c r="F44" s="36">
        <v>39090</v>
      </c>
      <c r="G44" s="36">
        <v>0</v>
      </c>
      <c r="H44" s="37">
        <v>151947</v>
      </c>
      <c r="I44" s="34">
        <v>47603</v>
      </c>
      <c r="J44" s="34">
        <v>260</v>
      </c>
      <c r="K44" s="34">
        <v>251635</v>
      </c>
      <c r="L44" s="34">
        <v>3868</v>
      </c>
      <c r="M44" s="34">
        <v>264400</v>
      </c>
      <c r="N44" s="34">
        <v>727942</v>
      </c>
      <c r="O44" s="38">
        <v>529152</v>
      </c>
      <c r="P44" s="63">
        <f>N44-O44</f>
        <v>198790</v>
      </c>
    </row>
    <row r="45" spans="1:16" ht="15" customHeight="1">
      <c r="A45" s="71"/>
      <c r="B45" s="21">
        <f aca="true" t="shared" si="18" ref="B45:L45">IF(B44=0,"(－)",IF(B44="－","(－)",B44/$B44*100))</f>
        <v>100</v>
      </c>
      <c r="C45" s="12">
        <f t="shared" si="18"/>
        <v>1.7754593974224557</v>
      </c>
      <c r="D45" s="13">
        <f t="shared" si="18"/>
        <v>6.309244901217149</v>
      </c>
      <c r="E45" s="14">
        <f t="shared" si="18"/>
        <v>18.03741624275686</v>
      </c>
      <c r="F45" s="14">
        <f t="shared" si="18"/>
        <v>8.432892812301798</v>
      </c>
      <c r="G45" s="14" t="str">
        <f t="shared" si="18"/>
        <v>(－)</v>
      </c>
      <c r="H45" s="15">
        <f t="shared" si="18"/>
        <v>32.779553956275805</v>
      </c>
      <c r="I45" s="12">
        <f t="shared" si="18"/>
        <v>10.269403851215209</v>
      </c>
      <c r="J45" s="12">
        <f t="shared" si="18"/>
        <v>0.056089847306177214</v>
      </c>
      <c r="K45" s="12">
        <f t="shared" si="18"/>
        <v>54.28526433419194</v>
      </c>
      <c r="L45" s="12">
        <f t="shared" si="18"/>
        <v>0.8344443437703596</v>
      </c>
      <c r="M45" s="32"/>
      <c r="N45" s="33"/>
      <c r="O45" s="33"/>
      <c r="P45" s="32"/>
    </row>
    <row r="46" spans="1:16" ht="13.5">
      <c r="A46" s="71" t="s">
        <v>78</v>
      </c>
      <c r="B46" s="34">
        <v>416503</v>
      </c>
      <c r="C46" s="34">
        <v>9173</v>
      </c>
      <c r="D46" s="35">
        <v>29870</v>
      </c>
      <c r="E46" s="36">
        <v>39299</v>
      </c>
      <c r="F46" s="36">
        <v>23974</v>
      </c>
      <c r="G46" s="36">
        <v>0</v>
      </c>
      <c r="H46" s="37">
        <v>93143</v>
      </c>
      <c r="I46" s="34">
        <v>44787</v>
      </c>
      <c r="J46" s="34">
        <v>0</v>
      </c>
      <c r="K46" s="34">
        <v>266496</v>
      </c>
      <c r="L46" s="34">
        <v>2904</v>
      </c>
      <c r="M46" s="34">
        <v>198581</v>
      </c>
      <c r="N46" s="34">
        <v>615084</v>
      </c>
      <c r="O46" s="38">
        <v>429939</v>
      </c>
      <c r="P46" s="63">
        <f>N46-O46</f>
        <v>185145</v>
      </c>
    </row>
    <row r="47" spans="1:16" ht="13.5">
      <c r="A47" s="71"/>
      <c r="B47" s="21">
        <f aca="true" t="shared" si="19" ref="B47:L47">IF(B46=0,"(－)",IF(B46="－","(－)",B46/$B46*100))</f>
        <v>100</v>
      </c>
      <c r="C47" s="12">
        <f t="shared" si="19"/>
        <v>2.202385096866049</v>
      </c>
      <c r="D47" s="13">
        <f t="shared" si="19"/>
        <v>7.171617011161985</v>
      </c>
      <c r="E47" s="14">
        <f t="shared" si="19"/>
        <v>9.435466251143449</v>
      </c>
      <c r="F47" s="14">
        <f t="shared" si="19"/>
        <v>5.7560209650350656</v>
      </c>
      <c r="G47" s="14" t="str">
        <f t="shared" si="19"/>
        <v>(－)</v>
      </c>
      <c r="H47" s="15">
        <f t="shared" si="19"/>
        <v>22.3631042273405</v>
      </c>
      <c r="I47" s="12">
        <f t="shared" si="19"/>
        <v>10.753103819180174</v>
      </c>
      <c r="J47" s="12" t="str">
        <f t="shared" si="19"/>
        <v>(－)</v>
      </c>
      <c r="K47" s="12">
        <f t="shared" si="19"/>
        <v>63.98417298314778</v>
      </c>
      <c r="L47" s="12">
        <f t="shared" si="19"/>
        <v>0.6972338734654973</v>
      </c>
      <c r="M47" s="32"/>
      <c r="N47" s="33"/>
      <c r="O47" s="33"/>
      <c r="P47" s="32"/>
    </row>
    <row r="48" spans="1:16" ht="13.5">
      <c r="A48" s="71" t="s">
        <v>79</v>
      </c>
      <c r="B48" s="34">
        <v>296119</v>
      </c>
      <c r="C48" s="34">
        <v>7885</v>
      </c>
      <c r="D48" s="35">
        <v>20360</v>
      </c>
      <c r="E48" s="36">
        <v>20886</v>
      </c>
      <c r="F48" s="36">
        <v>2317</v>
      </c>
      <c r="G48" s="36">
        <v>0</v>
      </c>
      <c r="H48" s="37">
        <v>43563</v>
      </c>
      <c r="I48" s="34">
        <v>1688</v>
      </c>
      <c r="J48" s="34">
        <v>0</v>
      </c>
      <c r="K48" s="34">
        <v>234368</v>
      </c>
      <c r="L48" s="34">
        <v>8614</v>
      </c>
      <c r="M48" s="34">
        <v>184253</v>
      </c>
      <c r="N48" s="34">
        <v>480372</v>
      </c>
      <c r="O48" s="38">
        <v>343800</v>
      </c>
      <c r="P48" s="63">
        <f>N48-O48</f>
        <v>136572</v>
      </c>
    </row>
    <row r="49" spans="1:16" ht="13.5">
      <c r="A49" s="71"/>
      <c r="B49" s="21">
        <f aca="true" t="shared" si="20" ref="B49:L49">IF(B48=0,"(－)",IF(B48="－","(－)",B48/$B48*100))</f>
        <v>100</v>
      </c>
      <c r="C49" s="12">
        <f t="shared" si="20"/>
        <v>2.662780841486024</v>
      </c>
      <c r="D49" s="13">
        <f t="shared" si="20"/>
        <v>6.875614195644318</v>
      </c>
      <c r="E49" s="14">
        <f t="shared" si="20"/>
        <v>7.053245485767547</v>
      </c>
      <c r="F49" s="14">
        <f t="shared" si="20"/>
        <v>0.7824557019306427</v>
      </c>
      <c r="G49" s="14" t="str">
        <f t="shared" si="20"/>
        <v>(－)</v>
      </c>
      <c r="H49" s="15">
        <f t="shared" si="20"/>
        <v>14.711315383342507</v>
      </c>
      <c r="I49" s="12">
        <f t="shared" si="20"/>
        <v>0.5700410983422205</v>
      </c>
      <c r="J49" s="12" t="str">
        <f t="shared" si="20"/>
        <v>(－)</v>
      </c>
      <c r="K49" s="12">
        <f t="shared" si="20"/>
        <v>79.14655932243456</v>
      </c>
      <c r="L49" s="12">
        <f t="shared" si="20"/>
        <v>2.908965652322208</v>
      </c>
      <c r="M49" s="32"/>
      <c r="N49" s="33"/>
      <c r="O49" s="33"/>
      <c r="P49" s="32"/>
    </row>
    <row r="50" spans="1:16" ht="13.5">
      <c r="A50" s="71" t="s">
        <v>85</v>
      </c>
      <c r="B50" s="56">
        <v>106083</v>
      </c>
      <c r="C50" s="56">
        <v>2299</v>
      </c>
      <c r="D50" s="57">
        <v>9933</v>
      </c>
      <c r="E50" s="69">
        <v>9070</v>
      </c>
      <c r="F50" s="69">
        <v>150</v>
      </c>
      <c r="G50" s="69">
        <v>0</v>
      </c>
      <c r="H50" s="59">
        <v>19153</v>
      </c>
      <c r="I50" s="56">
        <v>21534</v>
      </c>
      <c r="J50" s="56">
        <v>0</v>
      </c>
      <c r="K50" s="56">
        <v>56954</v>
      </c>
      <c r="L50" s="56">
        <v>6142</v>
      </c>
      <c r="M50" s="56">
        <v>136628</v>
      </c>
      <c r="N50" s="56">
        <v>242711</v>
      </c>
      <c r="O50" s="38">
        <v>137103</v>
      </c>
      <c r="P50" s="56">
        <f>N50-O50</f>
        <v>105608</v>
      </c>
    </row>
    <row r="51" spans="1:16" ht="13.5">
      <c r="A51" s="71"/>
      <c r="B51" s="21">
        <f aca="true" t="shared" si="21" ref="B51:L51">IF(B50=0,"(－)",IF(B50="－","(－)",B50/$B50*100))</f>
        <v>100</v>
      </c>
      <c r="C51" s="21">
        <f t="shared" si="21"/>
        <v>2.167170988754089</v>
      </c>
      <c r="D51" s="21">
        <f t="shared" si="21"/>
        <v>9.36342298011934</v>
      </c>
      <c r="E51" s="21">
        <f t="shared" si="21"/>
        <v>8.549909033492643</v>
      </c>
      <c r="F51" s="21">
        <f t="shared" si="21"/>
        <v>0.14139871609965782</v>
      </c>
      <c r="G51" s="21" t="str">
        <f t="shared" si="21"/>
        <v>(－)</v>
      </c>
      <c r="H51" s="21">
        <f t="shared" si="21"/>
        <v>18.05473072971164</v>
      </c>
      <c r="I51" s="21">
        <f t="shared" si="21"/>
        <v>20.299199683266874</v>
      </c>
      <c r="J51" s="21" t="str">
        <f t="shared" si="21"/>
        <v>(－)</v>
      </c>
      <c r="K51" s="21">
        <f t="shared" si="21"/>
        <v>53.688149844932745</v>
      </c>
      <c r="L51" s="21">
        <f t="shared" si="21"/>
        <v>5.789806095227322</v>
      </c>
      <c r="M51" s="32"/>
      <c r="N51" s="33"/>
      <c r="O51" s="33"/>
      <c r="P51" s="32"/>
    </row>
  </sheetData>
  <sheetProtection/>
  <mergeCells count="26">
    <mergeCell ref="A50:A51"/>
    <mergeCell ref="A48:A49"/>
    <mergeCell ref="A12:A13"/>
    <mergeCell ref="A20:A21"/>
    <mergeCell ref="A14:A15"/>
    <mergeCell ref="A16:A17"/>
    <mergeCell ref="A18:A19"/>
    <mergeCell ref="A42:A43"/>
    <mergeCell ref="A40:A41"/>
    <mergeCell ref="A36:A37"/>
    <mergeCell ref="A46:A47"/>
    <mergeCell ref="D4:H4"/>
    <mergeCell ref="A6:A7"/>
    <mergeCell ref="A8:A9"/>
    <mergeCell ref="A10:A11"/>
    <mergeCell ref="B4:B5"/>
    <mergeCell ref="C4:C5"/>
    <mergeCell ref="A44:A45"/>
    <mergeCell ref="A24:A25"/>
    <mergeCell ref="A22:A23"/>
    <mergeCell ref="A28:A29"/>
    <mergeCell ref="A34:A35"/>
    <mergeCell ref="A38:A39"/>
    <mergeCell ref="A32:A33"/>
    <mergeCell ref="A30:A31"/>
    <mergeCell ref="A26:A27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2018-10-26T04:05:20Z</cp:lastPrinted>
  <dcterms:created xsi:type="dcterms:W3CDTF">2006-10-13T01:34:23Z</dcterms:created>
  <dcterms:modified xsi:type="dcterms:W3CDTF">2019-11-28T06:27:33Z</dcterms:modified>
  <cp:category/>
  <cp:version/>
  <cp:contentType/>
  <cp:contentStatus/>
</cp:coreProperties>
</file>